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8655" activeTab="0"/>
  </bookViews>
  <sheets>
    <sheet name="raw" sheetId="1" r:id="rId1"/>
    <sheet name="fig9-2" sheetId="2" r:id="rId2"/>
    <sheet name="regB" sheetId="3" r:id="rId3"/>
    <sheet name="regP" sheetId="4" r:id="rId4"/>
    <sheet name="regA" sheetId="5" r:id="rId5"/>
  </sheets>
  <definedNames/>
  <calcPr fullCalcOnLoad="1"/>
</workbook>
</file>

<file path=xl/sharedStrings.xml><?xml version="1.0" encoding="utf-8"?>
<sst xmlns="http://schemas.openxmlformats.org/spreadsheetml/2006/main" count="147" uniqueCount="39">
  <si>
    <t>RS</t>
  </si>
  <si>
    <t>BB</t>
  </si>
  <si>
    <t>B</t>
  </si>
  <si>
    <t>P</t>
  </si>
  <si>
    <t>A</t>
  </si>
  <si>
    <t>Total</t>
  </si>
  <si>
    <t>%</t>
  </si>
  <si>
    <t>Mean</t>
  </si>
  <si>
    <t>df</t>
  </si>
  <si>
    <t>SS</t>
  </si>
  <si>
    <t>MS</t>
  </si>
  <si>
    <t>F</t>
  </si>
  <si>
    <t>Significance F</t>
  </si>
  <si>
    <t>Coefficients</t>
  </si>
  <si>
    <t>Standard Error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</si>
  <si>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</si>
  <si>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</si>
  <si>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</si>
  <si>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</si>
  <si>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</si>
  <si>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</si>
  <si>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</si>
  <si>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Cut Score</t>
  </si>
  <si>
    <t>Midpoint</t>
  </si>
  <si>
    <t>P(B+)</t>
  </si>
  <si>
    <t>P(P+)</t>
  </si>
  <si>
    <t>P(A)</t>
  </si>
  <si>
    <t>lnP(B+/(1-PB+))</t>
  </si>
  <si>
    <t>ln(P+/(1-P+))</t>
  </si>
  <si>
    <t>ln(PA/(1-PA))</t>
  </si>
  <si>
    <t>Folder</t>
  </si>
  <si>
    <t>Holistic Regression for Basic:  Round 1</t>
  </si>
  <si>
    <t>Holistic Regression for Basic:  Round 2</t>
  </si>
  <si>
    <t>Holistic Regression for Advanced:  Round 1</t>
  </si>
  <si>
    <t>Holistic Regression for Advanced:  Round 2</t>
  </si>
  <si>
    <t>Intercept</t>
  </si>
  <si>
    <t>Round 2</t>
  </si>
  <si>
    <t>bowdata1</t>
  </si>
  <si>
    <t>Round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</si>
</sst>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"/>
          <c:w val="0.8895"/>
          <c:h val="0.929"/>
        </c:manualLayout>
      </c:layout>
      <c:lineChart>
        <c:grouping val="standard"/>
        <c:varyColors val="0"/>
        <c:ser>
          <c:idx val="1"/>
          <c:order val="0"/>
          <c:tx>
            <c:v>Below Basic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raw!$B$4:$B$33</c:f>
              <c:numCache>
                <c:ptCount val="30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43</c:v>
                </c:pt>
                <c:pt idx="26">
                  <c:v>44</c:v>
                </c:pt>
                <c:pt idx="27">
                  <c:v>46</c:v>
                </c:pt>
                <c:pt idx="28">
                  <c:v>48</c:v>
                </c:pt>
                <c:pt idx="29">
                  <c:v>50</c:v>
                </c:pt>
              </c:numCache>
            </c:numRef>
          </c:cat>
          <c:val>
            <c:numRef>
              <c:f>raw!$C$4:$C$33</c:f>
              <c:numCache>
                <c:ptCount val="30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Basic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raw!$B$4:$B$33</c:f>
              <c:numCache>
                <c:ptCount val="30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43</c:v>
                </c:pt>
                <c:pt idx="26">
                  <c:v>44</c:v>
                </c:pt>
                <c:pt idx="27">
                  <c:v>46</c:v>
                </c:pt>
                <c:pt idx="28">
                  <c:v>48</c:v>
                </c:pt>
                <c:pt idx="29">
                  <c:v>50</c:v>
                </c:pt>
              </c:numCache>
            </c:numRef>
          </c:cat>
          <c:val>
            <c:numRef>
              <c:f>raw!$D$4:$D$33</c:f>
              <c:numCache>
                <c:ptCount val="30"/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Proficient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raw!$B$4:$B$33</c:f>
              <c:numCache>
                <c:ptCount val="30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43</c:v>
                </c:pt>
                <c:pt idx="26">
                  <c:v>44</c:v>
                </c:pt>
                <c:pt idx="27">
                  <c:v>46</c:v>
                </c:pt>
                <c:pt idx="28">
                  <c:v>48</c:v>
                </c:pt>
                <c:pt idx="29">
                  <c:v>50</c:v>
                </c:pt>
              </c:numCache>
            </c:numRef>
          </c:cat>
          <c:val>
            <c:numRef>
              <c:f>raw!$E$4:$E$33</c:f>
              <c:numCache>
                <c:ptCount val="30"/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Advanced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raw!$B$4:$B$33</c:f>
              <c:numCache>
                <c:ptCount val="30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43</c:v>
                </c:pt>
                <c:pt idx="26">
                  <c:v>44</c:v>
                </c:pt>
                <c:pt idx="27">
                  <c:v>46</c:v>
                </c:pt>
                <c:pt idx="28">
                  <c:v>48</c:v>
                </c:pt>
                <c:pt idx="29">
                  <c:v>50</c:v>
                </c:pt>
              </c:numCache>
            </c:numRef>
          </c:cat>
          <c:val>
            <c:numRef>
              <c:f>raw!$F$4:$F$33</c:f>
              <c:numCache>
                <c:ptCount val="30"/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</c:numCache>
            </c:numRef>
          </c:val>
          <c:smooth val="0"/>
        </c:ser>
        <c:marker val="1"/>
        <c:axId val="52926894"/>
        <c:axId val="16960983"/>
      </c:lineChart>
      <c:catAx>
        <c:axId val="5292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Raw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60983"/>
        <c:crosses val="autoZero"/>
        <c:auto val="1"/>
        <c:lblOffset val="100"/>
        <c:noMultiLvlLbl val="0"/>
      </c:catAx>
      <c:valAx>
        <c:axId val="1696098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Panelist Ratings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6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4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0.46525</cdr:y>
    </cdr:from>
    <cdr:to>
      <cdr:x>0.226</cdr:x>
      <cdr:y>0.89175</cdr:y>
    </cdr:to>
    <cdr:sp>
      <cdr:nvSpPr>
        <cdr:cNvPr id="1" name="Line 1"/>
        <cdr:cNvSpPr>
          <a:spLocks/>
        </cdr:cNvSpPr>
      </cdr:nvSpPr>
      <cdr:spPr>
        <a:xfrm>
          <a:off x="1952625" y="2752725"/>
          <a:ext cx="0" cy="2533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0.46525</cdr:y>
    </cdr:from>
    <cdr:to>
      <cdr:x>0.45425</cdr:x>
      <cdr:y>0.89175</cdr:y>
    </cdr:to>
    <cdr:sp>
      <cdr:nvSpPr>
        <cdr:cNvPr id="2" name="Line 2"/>
        <cdr:cNvSpPr>
          <a:spLocks/>
        </cdr:cNvSpPr>
      </cdr:nvSpPr>
      <cdr:spPr>
        <a:xfrm>
          <a:off x="3933825" y="2752725"/>
          <a:ext cx="0" cy="2533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0.46525</cdr:y>
    </cdr:from>
    <cdr:to>
      <cdr:x>0.71275</cdr:x>
      <cdr:y>0.89175</cdr:y>
    </cdr:to>
    <cdr:sp>
      <cdr:nvSpPr>
        <cdr:cNvPr id="3" name="Line 3"/>
        <cdr:cNvSpPr>
          <a:spLocks/>
        </cdr:cNvSpPr>
      </cdr:nvSpPr>
      <cdr:spPr>
        <a:xfrm>
          <a:off x="6181725" y="2752725"/>
          <a:ext cx="0" cy="2533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0.19425</cdr:x>
      <cdr:y>0.42075</cdr:y>
    </cdr:from>
    <cdr:to>
      <cdr:x>0.226</cdr:x>
      <cdr:y>0.46525</cdr:y>
    </cdr:to>
    <cdr:sp>
      <cdr:nvSpPr>
        <cdr:cNvPr id="4" name="Rectangle 4"/>
        <cdr:cNvSpPr>
          <a:spLocks/>
        </cdr:cNvSpPr>
      </cdr:nvSpPr>
      <cdr:spPr>
        <a:xfrm>
          <a:off x="1676400" y="2495550"/>
          <a:ext cx="276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C1</a:t>
          </a:r>
        </a:p>
      </cdr:txBody>
    </cdr:sp>
  </cdr:relSizeAnchor>
  <cdr:relSizeAnchor xmlns:cdr="http://schemas.openxmlformats.org/drawingml/2006/chartDrawing">
    <cdr:from>
      <cdr:x>0.46125</cdr:x>
      <cdr:y>0.42075</cdr:y>
    </cdr:from>
    <cdr:to>
      <cdr:x>0.492</cdr:x>
      <cdr:y>0.46525</cdr:y>
    </cdr:to>
    <cdr:sp>
      <cdr:nvSpPr>
        <cdr:cNvPr id="5" name="Rectangle 5"/>
        <cdr:cNvSpPr>
          <a:spLocks/>
        </cdr:cNvSpPr>
      </cdr:nvSpPr>
      <cdr:spPr>
        <a:xfrm>
          <a:off x="4000500" y="2495550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C2</a:t>
          </a:r>
        </a:p>
      </cdr:txBody>
    </cdr:sp>
  </cdr:relSizeAnchor>
  <cdr:relSizeAnchor xmlns:cdr="http://schemas.openxmlformats.org/drawingml/2006/chartDrawing">
    <cdr:from>
      <cdr:x>0.681</cdr:x>
      <cdr:y>0.42075</cdr:y>
    </cdr:from>
    <cdr:to>
      <cdr:x>0.712</cdr:x>
      <cdr:y>0.46525</cdr:y>
    </cdr:to>
    <cdr:sp>
      <cdr:nvSpPr>
        <cdr:cNvPr id="6" name="Rectangle 6"/>
        <cdr:cNvSpPr>
          <a:spLocks/>
        </cdr:cNvSpPr>
      </cdr:nvSpPr>
      <cdr:spPr>
        <a:xfrm>
          <a:off x="5905500" y="2495550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58">
      <selection activeCell="F72" sqref="F72"/>
    </sheetView>
  </sheetViews>
  <sheetFormatPr defaultColWidth="9.140625" defaultRowHeight="12.75"/>
  <cols>
    <col min="1" max="2" width="6.421875" style="0" customWidth="1"/>
    <col min="3" max="3" width="6.8515625" style="0" customWidth="1"/>
    <col min="4" max="4" width="6.57421875" style="0" customWidth="1"/>
    <col min="5" max="5" width="6.8515625" style="0" customWidth="1"/>
    <col min="6" max="6" width="7.140625" style="0" customWidth="1"/>
    <col min="7" max="7" width="8.140625" style="0" customWidth="1"/>
    <col min="14" max="16" width="9.140625" style="2" customWidth="1"/>
    <col min="17" max="17" width="14.421875" style="0" customWidth="1"/>
    <col min="18" max="18" width="11.421875" style="0" customWidth="1"/>
    <col min="19" max="19" width="11.8515625" style="0" customWidth="1"/>
  </cols>
  <sheetData>
    <row r="1" spans="1:12" ht="12.75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2.7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38</v>
      </c>
    </row>
    <row r="3" spans="1:23" ht="12.75">
      <c r="A3" s="8" t="s">
        <v>30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8"/>
      <c r="I3" s="9" t="s">
        <v>1</v>
      </c>
      <c r="J3" s="9" t="s">
        <v>2</v>
      </c>
      <c r="K3" s="9" t="s">
        <v>3</v>
      </c>
      <c r="L3" s="9" t="s">
        <v>4</v>
      </c>
      <c r="M3" s="9" t="s">
        <v>0</v>
      </c>
      <c r="N3" s="10" t="s">
        <v>24</v>
      </c>
      <c r="O3" s="10" t="s">
        <v>25</v>
      </c>
      <c r="P3" s="10" t="s">
        <v>26</v>
      </c>
      <c r="Q3" s="9" t="s">
        <v>27</v>
      </c>
      <c r="R3" s="9" t="s">
        <v>28</v>
      </c>
      <c r="S3" s="9" t="s">
        <v>29</v>
      </c>
      <c r="T3" s="1"/>
      <c r="U3" s="1"/>
      <c r="V3" s="1"/>
      <c r="W3" s="1"/>
    </row>
    <row r="4" spans="1:19" ht="12.75">
      <c r="A4" s="11">
        <v>1</v>
      </c>
      <c r="B4" s="8">
        <v>13</v>
      </c>
      <c r="C4" s="8">
        <v>12</v>
      </c>
      <c r="D4" s="8"/>
      <c r="E4" s="8"/>
      <c r="F4" s="8"/>
      <c r="G4" s="8">
        <f>SUM(C4:F4)</f>
        <v>12</v>
      </c>
      <c r="H4" s="8"/>
      <c r="I4" s="8">
        <f>B4*C4</f>
        <v>156</v>
      </c>
      <c r="J4" s="8">
        <f>B4*D4</f>
        <v>0</v>
      </c>
      <c r="K4" s="8">
        <f>B4*E4</f>
        <v>0</v>
      </c>
      <c r="L4" s="8">
        <f>B4*F4</f>
        <v>0</v>
      </c>
      <c r="M4" s="8">
        <v>13</v>
      </c>
      <c r="N4" s="12">
        <f>SUM(D4:F4)/G4</f>
        <v>0</v>
      </c>
      <c r="O4" s="12">
        <f>SUM(E4:F4)/G4</f>
        <v>0</v>
      </c>
      <c r="P4" s="12">
        <f>F4/G4</f>
        <v>0</v>
      </c>
      <c r="Q4" s="8"/>
      <c r="R4" s="8"/>
      <c r="S4" s="8"/>
    </row>
    <row r="5" spans="1:19" ht="12.75">
      <c r="A5" s="11"/>
      <c r="B5" s="8">
        <v>15</v>
      </c>
      <c r="C5" s="8">
        <v>12</v>
      </c>
      <c r="D5" s="8">
        <v>0</v>
      </c>
      <c r="E5" s="8"/>
      <c r="F5" s="8"/>
      <c r="G5" s="8">
        <f aca="true" t="shared" si="0" ref="G5:G33">SUM(C5:F5)</f>
        <v>12</v>
      </c>
      <c r="H5" s="8"/>
      <c r="I5" s="8">
        <f aca="true" t="shared" si="1" ref="I5:I33">B5*C5</f>
        <v>180</v>
      </c>
      <c r="J5" s="8">
        <f aca="true" t="shared" si="2" ref="J5:J33">B5*D5</f>
        <v>0</v>
      </c>
      <c r="K5" s="8">
        <f aca="true" t="shared" si="3" ref="K5:K33">B5*E5</f>
        <v>0</v>
      </c>
      <c r="L5" s="8">
        <f aca="true" t="shared" si="4" ref="L5:L33">B5*F5</f>
        <v>0</v>
      </c>
      <c r="M5" s="8">
        <v>15</v>
      </c>
      <c r="N5" s="12">
        <f aca="true" t="shared" si="5" ref="N5:N33">SUM(D5:F5)/G5</f>
        <v>0</v>
      </c>
      <c r="O5" s="12">
        <f aca="true" t="shared" si="6" ref="O5:O33">SUM(E5:F5)/G5</f>
        <v>0</v>
      </c>
      <c r="P5" s="12">
        <f aca="true" t="shared" si="7" ref="P5:P33">F5/G5</f>
        <v>0</v>
      </c>
      <c r="Q5" s="8"/>
      <c r="R5" s="8"/>
      <c r="S5" s="8"/>
    </row>
    <row r="6" spans="1:19" ht="12.75">
      <c r="A6" s="11"/>
      <c r="B6" s="8">
        <v>16</v>
      </c>
      <c r="C6" s="8">
        <v>10</v>
      </c>
      <c r="D6" s="8">
        <v>2</v>
      </c>
      <c r="E6" s="8"/>
      <c r="F6" s="8"/>
      <c r="G6" s="8">
        <f t="shared" si="0"/>
        <v>12</v>
      </c>
      <c r="H6" s="8"/>
      <c r="I6" s="8">
        <f t="shared" si="1"/>
        <v>160</v>
      </c>
      <c r="J6" s="8">
        <f t="shared" si="2"/>
        <v>32</v>
      </c>
      <c r="K6" s="8">
        <f t="shared" si="3"/>
        <v>0</v>
      </c>
      <c r="L6" s="8">
        <f t="shared" si="4"/>
        <v>0</v>
      </c>
      <c r="M6" s="8">
        <v>16</v>
      </c>
      <c r="N6" s="12">
        <f t="shared" si="5"/>
        <v>0.16666666666666666</v>
      </c>
      <c r="O6" s="12">
        <f t="shared" si="6"/>
        <v>0</v>
      </c>
      <c r="P6" s="12">
        <f t="shared" si="7"/>
        <v>0</v>
      </c>
      <c r="Q6" s="8">
        <f aca="true" t="shared" si="8" ref="Q6:Q13">LN(N6/(1-N6))</f>
        <v>-1.6094379124341005</v>
      </c>
      <c r="R6" s="8"/>
      <c r="S6" s="8"/>
    </row>
    <row r="7" spans="1:19" ht="12.75">
      <c r="A7" s="11">
        <v>2</v>
      </c>
      <c r="B7" s="8">
        <v>17</v>
      </c>
      <c r="C7" s="8">
        <v>9</v>
      </c>
      <c r="D7" s="8">
        <v>3</v>
      </c>
      <c r="E7" s="8"/>
      <c r="F7" s="8"/>
      <c r="G7" s="8">
        <f t="shared" si="0"/>
        <v>12</v>
      </c>
      <c r="H7" s="8"/>
      <c r="I7" s="8">
        <f t="shared" si="1"/>
        <v>153</v>
      </c>
      <c r="J7" s="8">
        <f t="shared" si="2"/>
        <v>51</v>
      </c>
      <c r="K7" s="8">
        <f t="shared" si="3"/>
        <v>0</v>
      </c>
      <c r="L7" s="8">
        <f t="shared" si="4"/>
        <v>0</v>
      </c>
      <c r="M7" s="8">
        <v>17</v>
      </c>
      <c r="N7" s="12">
        <f t="shared" si="5"/>
        <v>0.25</v>
      </c>
      <c r="O7" s="12">
        <f t="shared" si="6"/>
        <v>0</v>
      </c>
      <c r="P7" s="12">
        <f t="shared" si="7"/>
        <v>0</v>
      </c>
      <c r="Q7" s="8">
        <f t="shared" si="8"/>
        <v>-1.0986122886681098</v>
      </c>
      <c r="R7" s="8"/>
      <c r="S7" s="8"/>
    </row>
    <row r="8" spans="1:19" ht="12.75">
      <c r="A8" s="11"/>
      <c r="B8" s="8">
        <v>19</v>
      </c>
      <c r="C8" s="8">
        <v>8</v>
      </c>
      <c r="D8" s="8">
        <v>4</v>
      </c>
      <c r="E8" s="8"/>
      <c r="F8" s="8"/>
      <c r="G8" s="8">
        <f t="shared" si="0"/>
        <v>12</v>
      </c>
      <c r="H8" s="8"/>
      <c r="I8" s="8">
        <f t="shared" si="1"/>
        <v>152</v>
      </c>
      <c r="J8" s="8">
        <f t="shared" si="2"/>
        <v>76</v>
      </c>
      <c r="K8" s="8">
        <f t="shared" si="3"/>
        <v>0</v>
      </c>
      <c r="L8" s="8">
        <f t="shared" si="4"/>
        <v>0</v>
      </c>
      <c r="M8" s="8">
        <v>19</v>
      </c>
      <c r="N8" s="12">
        <f t="shared" si="5"/>
        <v>0.3333333333333333</v>
      </c>
      <c r="O8" s="12">
        <f t="shared" si="6"/>
        <v>0</v>
      </c>
      <c r="P8" s="12">
        <f t="shared" si="7"/>
        <v>0</v>
      </c>
      <c r="Q8" s="8">
        <f t="shared" si="8"/>
        <v>-0.6931471805599455</v>
      </c>
      <c r="R8" s="8"/>
      <c r="S8" s="8"/>
    </row>
    <row r="9" spans="1:19" ht="12.75">
      <c r="A9" s="11"/>
      <c r="B9" s="8">
        <v>20</v>
      </c>
      <c r="C9" s="8">
        <v>6</v>
      </c>
      <c r="D9" s="8">
        <v>6</v>
      </c>
      <c r="E9" s="8"/>
      <c r="F9" s="8"/>
      <c r="G9" s="8">
        <f t="shared" si="0"/>
        <v>12</v>
      </c>
      <c r="H9" s="8"/>
      <c r="I9" s="8">
        <f t="shared" si="1"/>
        <v>120</v>
      </c>
      <c r="J9" s="8">
        <f t="shared" si="2"/>
        <v>120</v>
      </c>
      <c r="K9" s="8">
        <f t="shared" si="3"/>
        <v>0</v>
      </c>
      <c r="L9" s="8">
        <f t="shared" si="4"/>
        <v>0</v>
      </c>
      <c r="M9" s="13">
        <v>20</v>
      </c>
      <c r="N9" s="12">
        <f t="shared" si="5"/>
        <v>0.5</v>
      </c>
      <c r="O9" s="12">
        <f t="shared" si="6"/>
        <v>0</v>
      </c>
      <c r="P9" s="12">
        <f t="shared" si="7"/>
        <v>0</v>
      </c>
      <c r="Q9" s="13">
        <f t="shared" si="8"/>
        <v>0</v>
      </c>
      <c r="R9" s="8"/>
      <c r="S9" s="8"/>
    </row>
    <row r="10" spans="1:19" ht="12.75">
      <c r="A10" s="11">
        <v>3</v>
      </c>
      <c r="B10" s="8">
        <v>21</v>
      </c>
      <c r="C10" s="8">
        <v>5</v>
      </c>
      <c r="D10" s="8">
        <v>7</v>
      </c>
      <c r="E10" s="8"/>
      <c r="F10" s="8"/>
      <c r="G10" s="8">
        <f t="shared" si="0"/>
        <v>12</v>
      </c>
      <c r="H10" s="8"/>
      <c r="I10" s="8">
        <f t="shared" si="1"/>
        <v>105</v>
      </c>
      <c r="J10" s="8">
        <f t="shared" si="2"/>
        <v>147</v>
      </c>
      <c r="K10" s="8">
        <f t="shared" si="3"/>
        <v>0</v>
      </c>
      <c r="L10" s="8">
        <f t="shared" si="4"/>
        <v>0</v>
      </c>
      <c r="M10" s="8">
        <v>21</v>
      </c>
      <c r="N10" s="12">
        <f t="shared" si="5"/>
        <v>0.5833333333333334</v>
      </c>
      <c r="O10" s="12">
        <f t="shared" si="6"/>
        <v>0</v>
      </c>
      <c r="P10" s="12">
        <f t="shared" si="7"/>
        <v>0</v>
      </c>
      <c r="Q10" s="8">
        <f t="shared" si="8"/>
        <v>0.336472236621213</v>
      </c>
      <c r="R10" s="8"/>
      <c r="S10" s="8"/>
    </row>
    <row r="11" spans="1:19" ht="12.75">
      <c r="A11" s="11"/>
      <c r="B11" s="8">
        <v>22</v>
      </c>
      <c r="C11" s="8">
        <v>5</v>
      </c>
      <c r="D11" s="8">
        <v>7</v>
      </c>
      <c r="E11" s="8">
        <v>0</v>
      </c>
      <c r="F11" s="8"/>
      <c r="G11" s="8">
        <f t="shared" si="0"/>
        <v>12</v>
      </c>
      <c r="H11" s="8"/>
      <c r="I11" s="8">
        <f t="shared" si="1"/>
        <v>110</v>
      </c>
      <c r="J11" s="8">
        <f t="shared" si="2"/>
        <v>154</v>
      </c>
      <c r="K11" s="8">
        <f t="shared" si="3"/>
        <v>0</v>
      </c>
      <c r="L11" s="8">
        <f t="shared" si="4"/>
        <v>0</v>
      </c>
      <c r="M11" s="8">
        <v>22</v>
      </c>
      <c r="N11" s="12">
        <f t="shared" si="5"/>
        <v>0.5833333333333334</v>
      </c>
      <c r="O11" s="12">
        <f t="shared" si="6"/>
        <v>0</v>
      </c>
      <c r="P11" s="12">
        <f t="shared" si="7"/>
        <v>0</v>
      </c>
      <c r="Q11" s="8">
        <f t="shared" si="8"/>
        <v>0.336472236621213</v>
      </c>
      <c r="R11" s="8"/>
      <c r="S11" s="8"/>
    </row>
    <row r="12" spans="1:19" ht="12.75">
      <c r="A12" s="11"/>
      <c r="B12" s="8">
        <v>23</v>
      </c>
      <c r="C12" s="8">
        <v>4</v>
      </c>
      <c r="D12" s="8">
        <v>7</v>
      </c>
      <c r="E12" s="8">
        <v>1</v>
      </c>
      <c r="F12" s="8"/>
      <c r="G12" s="8">
        <f t="shared" si="0"/>
        <v>12</v>
      </c>
      <c r="H12" s="8"/>
      <c r="I12" s="8">
        <f t="shared" si="1"/>
        <v>92</v>
      </c>
      <c r="J12" s="8">
        <f t="shared" si="2"/>
        <v>161</v>
      </c>
      <c r="K12" s="8">
        <f t="shared" si="3"/>
        <v>23</v>
      </c>
      <c r="L12" s="8">
        <f t="shared" si="4"/>
        <v>0</v>
      </c>
      <c r="M12" s="8">
        <v>23</v>
      </c>
      <c r="N12" s="12">
        <f t="shared" si="5"/>
        <v>0.6666666666666666</v>
      </c>
      <c r="O12" s="12">
        <f t="shared" si="6"/>
        <v>0.08333333333333333</v>
      </c>
      <c r="P12" s="12">
        <f t="shared" si="7"/>
        <v>0</v>
      </c>
      <c r="Q12" s="8">
        <f t="shared" si="8"/>
        <v>0.6931471805599451</v>
      </c>
      <c r="R12" s="8">
        <f aca="true" t="shared" si="9" ref="R12:R21">LN(O12/(1-O12))</f>
        <v>-2.3978952727983707</v>
      </c>
      <c r="S12" s="8"/>
    </row>
    <row r="13" spans="1:19" ht="12.75">
      <c r="A13" s="11">
        <v>4</v>
      </c>
      <c r="B13" s="8">
        <v>24</v>
      </c>
      <c r="C13" s="8">
        <v>1</v>
      </c>
      <c r="D13" s="8">
        <v>9</v>
      </c>
      <c r="E13" s="8">
        <v>2</v>
      </c>
      <c r="F13" s="8"/>
      <c r="G13" s="8">
        <f t="shared" si="0"/>
        <v>12</v>
      </c>
      <c r="H13" s="8"/>
      <c r="I13" s="8">
        <f t="shared" si="1"/>
        <v>24</v>
      </c>
      <c r="J13" s="8">
        <f t="shared" si="2"/>
        <v>216</v>
      </c>
      <c r="K13" s="8">
        <f t="shared" si="3"/>
        <v>48</v>
      </c>
      <c r="L13" s="8">
        <f t="shared" si="4"/>
        <v>0</v>
      </c>
      <c r="M13" s="8">
        <v>24</v>
      </c>
      <c r="N13" s="12">
        <f t="shared" si="5"/>
        <v>0.9166666666666666</v>
      </c>
      <c r="O13" s="12">
        <f t="shared" si="6"/>
        <v>0.16666666666666666</v>
      </c>
      <c r="P13" s="12">
        <f t="shared" si="7"/>
        <v>0</v>
      </c>
      <c r="Q13" s="8">
        <f t="shared" si="8"/>
        <v>2.3978952727983702</v>
      </c>
      <c r="R13" s="8">
        <f t="shared" si="9"/>
        <v>-1.6094379124341005</v>
      </c>
      <c r="S13" s="8"/>
    </row>
    <row r="14" spans="1:19" ht="12.75">
      <c r="A14" s="11"/>
      <c r="B14" s="8">
        <v>25</v>
      </c>
      <c r="C14" s="8">
        <v>0</v>
      </c>
      <c r="D14" s="8">
        <v>10</v>
      </c>
      <c r="E14" s="8">
        <v>2</v>
      </c>
      <c r="F14" s="8"/>
      <c r="G14" s="8">
        <f t="shared" si="0"/>
        <v>12</v>
      </c>
      <c r="H14" s="8"/>
      <c r="I14" s="8">
        <f t="shared" si="1"/>
        <v>0</v>
      </c>
      <c r="J14" s="8">
        <f t="shared" si="2"/>
        <v>250</v>
      </c>
      <c r="K14" s="8">
        <f t="shared" si="3"/>
        <v>50</v>
      </c>
      <c r="L14" s="8">
        <f t="shared" si="4"/>
        <v>0</v>
      </c>
      <c r="M14" s="8">
        <v>25</v>
      </c>
      <c r="N14" s="12">
        <f t="shared" si="5"/>
        <v>1</v>
      </c>
      <c r="O14" s="12">
        <f t="shared" si="6"/>
        <v>0.16666666666666666</v>
      </c>
      <c r="P14" s="12">
        <f t="shared" si="7"/>
        <v>0</v>
      </c>
      <c r="Q14" s="8"/>
      <c r="R14" s="8">
        <f t="shared" si="9"/>
        <v>-1.6094379124341005</v>
      </c>
      <c r="S14" s="8"/>
    </row>
    <row r="15" spans="1:19" ht="12.75">
      <c r="A15" s="11"/>
      <c r="B15" s="8">
        <v>27</v>
      </c>
      <c r="C15" s="8"/>
      <c r="D15" s="8">
        <v>9</v>
      </c>
      <c r="E15" s="8">
        <v>3</v>
      </c>
      <c r="F15" s="8"/>
      <c r="G15" s="8">
        <f t="shared" si="0"/>
        <v>12</v>
      </c>
      <c r="H15" s="8"/>
      <c r="I15" s="8">
        <f t="shared" si="1"/>
        <v>0</v>
      </c>
      <c r="J15" s="8">
        <f t="shared" si="2"/>
        <v>243</v>
      </c>
      <c r="K15" s="8">
        <f t="shared" si="3"/>
        <v>81</v>
      </c>
      <c r="L15" s="8">
        <f t="shared" si="4"/>
        <v>0</v>
      </c>
      <c r="M15" s="8">
        <v>27</v>
      </c>
      <c r="N15" s="12">
        <f t="shared" si="5"/>
        <v>1</v>
      </c>
      <c r="O15" s="12">
        <f t="shared" si="6"/>
        <v>0.25</v>
      </c>
      <c r="P15" s="12">
        <f t="shared" si="7"/>
        <v>0</v>
      </c>
      <c r="Q15" s="8"/>
      <c r="R15" s="8">
        <f t="shared" si="9"/>
        <v>-1.0986122886681098</v>
      </c>
      <c r="S15" s="8"/>
    </row>
    <row r="16" spans="1:19" ht="12.75">
      <c r="A16" s="11">
        <v>5</v>
      </c>
      <c r="B16" s="8">
        <v>28</v>
      </c>
      <c r="C16" s="8"/>
      <c r="D16" s="8">
        <v>7</v>
      </c>
      <c r="E16" s="8">
        <v>5</v>
      </c>
      <c r="F16" s="8"/>
      <c r="G16" s="8">
        <f t="shared" si="0"/>
        <v>12</v>
      </c>
      <c r="H16" s="8"/>
      <c r="I16" s="8">
        <f t="shared" si="1"/>
        <v>0</v>
      </c>
      <c r="J16" s="8">
        <f t="shared" si="2"/>
        <v>196</v>
      </c>
      <c r="K16" s="8">
        <f t="shared" si="3"/>
        <v>140</v>
      </c>
      <c r="L16" s="8">
        <f t="shared" si="4"/>
        <v>0</v>
      </c>
      <c r="M16" s="8">
        <v>28</v>
      </c>
      <c r="N16" s="12">
        <f t="shared" si="5"/>
        <v>1</v>
      </c>
      <c r="O16" s="12">
        <f t="shared" si="6"/>
        <v>0.4166666666666667</v>
      </c>
      <c r="P16" s="12">
        <f t="shared" si="7"/>
        <v>0</v>
      </c>
      <c r="Q16" s="8"/>
      <c r="R16" s="8">
        <f t="shared" si="9"/>
        <v>-0.33647223662121273</v>
      </c>
      <c r="S16" s="8"/>
    </row>
    <row r="17" spans="1:19" ht="12.75">
      <c r="A17" s="11"/>
      <c r="B17" s="8">
        <v>29</v>
      </c>
      <c r="C17" s="8"/>
      <c r="D17" s="8">
        <v>6</v>
      </c>
      <c r="E17" s="8">
        <v>6</v>
      </c>
      <c r="F17" s="8"/>
      <c r="G17" s="8">
        <f t="shared" si="0"/>
        <v>12</v>
      </c>
      <c r="H17" s="8"/>
      <c r="I17" s="8">
        <f t="shared" si="1"/>
        <v>0</v>
      </c>
      <c r="J17" s="8">
        <f t="shared" si="2"/>
        <v>174</v>
      </c>
      <c r="K17" s="8">
        <f t="shared" si="3"/>
        <v>174</v>
      </c>
      <c r="L17" s="8">
        <f t="shared" si="4"/>
        <v>0</v>
      </c>
      <c r="M17" s="13">
        <v>29</v>
      </c>
      <c r="N17" s="12">
        <f t="shared" si="5"/>
        <v>1</v>
      </c>
      <c r="O17" s="12">
        <f t="shared" si="6"/>
        <v>0.5</v>
      </c>
      <c r="P17" s="12">
        <f t="shared" si="7"/>
        <v>0</v>
      </c>
      <c r="Q17" s="8"/>
      <c r="R17" s="13">
        <f t="shared" si="9"/>
        <v>0</v>
      </c>
      <c r="S17" s="8"/>
    </row>
    <row r="18" spans="1:19" ht="12.75">
      <c r="A18" s="11"/>
      <c r="B18" s="8">
        <v>30</v>
      </c>
      <c r="C18" s="8"/>
      <c r="D18" s="8">
        <v>4</v>
      </c>
      <c r="E18" s="8">
        <v>8</v>
      </c>
      <c r="F18" s="8">
        <v>0</v>
      </c>
      <c r="G18" s="8">
        <f t="shared" si="0"/>
        <v>12</v>
      </c>
      <c r="H18" s="8"/>
      <c r="I18" s="8">
        <f t="shared" si="1"/>
        <v>0</v>
      </c>
      <c r="J18" s="8">
        <f t="shared" si="2"/>
        <v>120</v>
      </c>
      <c r="K18" s="8">
        <f t="shared" si="3"/>
        <v>240</v>
      </c>
      <c r="L18" s="8">
        <f t="shared" si="4"/>
        <v>0</v>
      </c>
      <c r="M18" s="8">
        <v>30</v>
      </c>
      <c r="N18" s="12">
        <f t="shared" si="5"/>
        <v>1</v>
      </c>
      <c r="O18" s="12">
        <f t="shared" si="6"/>
        <v>0.6666666666666666</v>
      </c>
      <c r="P18" s="12">
        <f t="shared" si="7"/>
        <v>0</v>
      </c>
      <c r="Q18" s="8"/>
      <c r="R18" s="8">
        <f t="shared" si="9"/>
        <v>0.6931471805599451</v>
      </c>
      <c r="S18" s="8"/>
    </row>
    <row r="19" spans="1:19" ht="12.75">
      <c r="A19" s="11">
        <v>6</v>
      </c>
      <c r="B19" s="8">
        <v>31</v>
      </c>
      <c r="C19" s="8"/>
      <c r="D19" s="8">
        <v>3</v>
      </c>
      <c r="E19" s="8">
        <v>8</v>
      </c>
      <c r="F19" s="8">
        <v>1</v>
      </c>
      <c r="G19" s="8">
        <f t="shared" si="0"/>
        <v>12</v>
      </c>
      <c r="H19" s="8"/>
      <c r="I19" s="8">
        <f t="shared" si="1"/>
        <v>0</v>
      </c>
      <c r="J19" s="8">
        <f t="shared" si="2"/>
        <v>93</v>
      </c>
      <c r="K19" s="8">
        <f t="shared" si="3"/>
        <v>248</v>
      </c>
      <c r="L19" s="8">
        <f t="shared" si="4"/>
        <v>31</v>
      </c>
      <c r="M19" s="8">
        <v>31</v>
      </c>
      <c r="N19" s="12">
        <f t="shared" si="5"/>
        <v>1</v>
      </c>
      <c r="O19" s="12">
        <f t="shared" si="6"/>
        <v>0.75</v>
      </c>
      <c r="P19" s="12">
        <f t="shared" si="7"/>
        <v>0.08333333333333333</v>
      </c>
      <c r="Q19" s="8"/>
      <c r="R19" s="8">
        <f t="shared" si="9"/>
        <v>1.0986122886681098</v>
      </c>
      <c r="S19" s="8">
        <f aca="true" t="shared" si="10" ref="S19:S30">LN(P19/(1-P19))</f>
        <v>-2.3978952727983707</v>
      </c>
    </row>
    <row r="20" spans="1:19" ht="12.75">
      <c r="A20" s="11"/>
      <c r="B20" s="8">
        <v>32</v>
      </c>
      <c r="C20" s="8"/>
      <c r="D20" s="8">
        <v>2</v>
      </c>
      <c r="E20" s="8">
        <v>9</v>
      </c>
      <c r="F20" s="8">
        <v>1</v>
      </c>
      <c r="G20" s="8">
        <f t="shared" si="0"/>
        <v>12</v>
      </c>
      <c r="H20" s="8"/>
      <c r="I20" s="8">
        <f t="shared" si="1"/>
        <v>0</v>
      </c>
      <c r="J20" s="8">
        <f t="shared" si="2"/>
        <v>64</v>
      </c>
      <c r="K20" s="8">
        <f t="shared" si="3"/>
        <v>288</v>
      </c>
      <c r="L20" s="8">
        <f t="shared" si="4"/>
        <v>32</v>
      </c>
      <c r="M20" s="8">
        <v>32</v>
      </c>
      <c r="N20" s="12">
        <f t="shared" si="5"/>
        <v>1</v>
      </c>
      <c r="O20" s="12">
        <f t="shared" si="6"/>
        <v>0.8333333333333334</v>
      </c>
      <c r="P20" s="12">
        <f t="shared" si="7"/>
        <v>0.08333333333333333</v>
      </c>
      <c r="Q20" s="8"/>
      <c r="R20" s="8">
        <f t="shared" si="9"/>
        <v>1.6094379124341007</v>
      </c>
      <c r="S20" s="8">
        <f t="shared" si="10"/>
        <v>-2.3978952727983707</v>
      </c>
    </row>
    <row r="21" spans="1:19" ht="12.75">
      <c r="A21" s="11"/>
      <c r="B21" s="8">
        <v>33</v>
      </c>
      <c r="C21" s="8"/>
      <c r="D21" s="8">
        <v>1</v>
      </c>
      <c r="E21" s="8">
        <v>9</v>
      </c>
      <c r="F21" s="8">
        <v>2</v>
      </c>
      <c r="G21" s="8">
        <f t="shared" si="0"/>
        <v>12</v>
      </c>
      <c r="H21" s="8"/>
      <c r="I21" s="8">
        <f t="shared" si="1"/>
        <v>0</v>
      </c>
      <c r="J21" s="8">
        <f t="shared" si="2"/>
        <v>33</v>
      </c>
      <c r="K21" s="8">
        <f t="shared" si="3"/>
        <v>297</v>
      </c>
      <c r="L21" s="8">
        <f t="shared" si="4"/>
        <v>66</v>
      </c>
      <c r="M21" s="8">
        <v>33</v>
      </c>
      <c r="N21" s="12">
        <f t="shared" si="5"/>
        <v>1</v>
      </c>
      <c r="O21" s="12">
        <f t="shared" si="6"/>
        <v>0.9166666666666666</v>
      </c>
      <c r="P21" s="12">
        <f t="shared" si="7"/>
        <v>0.16666666666666666</v>
      </c>
      <c r="Q21" s="8"/>
      <c r="R21" s="8">
        <f t="shared" si="9"/>
        <v>2.3978952727983702</v>
      </c>
      <c r="S21" s="8">
        <f t="shared" si="10"/>
        <v>-1.6094379124341005</v>
      </c>
    </row>
    <row r="22" spans="1:19" ht="12.75">
      <c r="A22" s="11">
        <v>7</v>
      </c>
      <c r="B22" s="8">
        <v>34</v>
      </c>
      <c r="C22" s="8"/>
      <c r="D22" s="8">
        <v>0</v>
      </c>
      <c r="E22" s="8">
        <v>10</v>
      </c>
      <c r="F22" s="8">
        <v>2</v>
      </c>
      <c r="G22" s="8">
        <f t="shared" si="0"/>
        <v>12</v>
      </c>
      <c r="H22" s="8"/>
      <c r="I22" s="8">
        <f t="shared" si="1"/>
        <v>0</v>
      </c>
      <c r="J22" s="8">
        <f t="shared" si="2"/>
        <v>0</v>
      </c>
      <c r="K22" s="8">
        <f t="shared" si="3"/>
        <v>340</v>
      </c>
      <c r="L22" s="8">
        <f t="shared" si="4"/>
        <v>68</v>
      </c>
      <c r="M22" s="8">
        <v>34</v>
      </c>
      <c r="N22" s="12">
        <f t="shared" si="5"/>
        <v>1</v>
      </c>
      <c r="O22" s="12">
        <f t="shared" si="6"/>
        <v>1</v>
      </c>
      <c r="P22" s="12">
        <f t="shared" si="7"/>
        <v>0.16666666666666666</v>
      </c>
      <c r="Q22" s="8"/>
      <c r="R22" s="8"/>
      <c r="S22" s="8">
        <f t="shared" si="10"/>
        <v>-1.6094379124341005</v>
      </c>
    </row>
    <row r="23" spans="1:19" ht="12.75">
      <c r="A23" s="11"/>
      <c r="B23" s="8">
        <v>35</v>
      </c>
      <c r="C23" s="8"/>
      <c r="D23" s="8"/>
      <c r="E23" s="8">
        <v>9</v>
      </c>
      <c r="F23" s="8">
        <v>3</v>
      </c>
      <c r="G23" s="8">
        <f t="shared" si="0"/>
        <v>12</v>
      </c>
      <c r="H23" s="8"/>
      <c r="I23" s="8">
        <f t="shared" si="1"/>
        <v>0</v>
      </c>
      <c r="J23" s="8">
        <f t="shared" si="2"/>
        <v>0</v>
      </c>
      <c r="K23" s="8">
        <f t="shared" si="3"/>
        <v>315</v>
      </c>
      <c r="L23" s="8">
        <f t="shared" si="4"/>
        <v>105</v>
      </c>
      <c r="M23" s="8">
        <v>35</v>
      </c>
      <c r="N23" s="12">
        <f t="shared" si="5"/>
        <v>1</v>
      </c>
      <c r="O23" s="12">
        <f t="shared" si="6"/>
        <v>1</v>
      </c>
      <c r="P23" s="12">
        <f t="shared" si="7"/>
        <v>0.25</v>
      </c>
      <c r="Q23" s="8"/>
      <c r="R23" s="8"/>
      <c r="S23" s="8">
        <f t="shared" si="10"/>
        <v>-1.0986122886681098</v>
      </c>
    </row>
    <row r="24" spans="1:19" ht="12.75">
      <c r="A24" s="11"/>
      <c r="B24" s="8">
        <v>36</v>
      </c>
      <c r="C24" s="8"/>
      <c r="D24" s="8"/>
      <c r="E24" s="8">
        <v>8</v>
      </c>
      <c r="F24" s="8">
        <v>4</v>
      </c>
      <c r="G24" s="8">
        <f t="shared" si="0"/>
        <v>12</v>
      </c>
      <c r="H24" s="8"/>
      <c r="I24" s="8">
        <f t="shared" si="1"/>
        <v>0</v>
      </c>
      <c r="J24" s="8">
        <f t="shared" si="2"/>
        <v>0</v>
      </c>
      <c r="K24" s="8">
        <f t="shared" si="3"/>
        <v>288</v>
      </c>
      <c r="L24" s="8">
        <f t="shared" si="4"/>
        <v>144</v>
      </c>
      <c r="M24" s="8">
        <v>36</v>
      </c>
      <c r="N24" s="12">
        <f t="shared" si="5"/>
        <v>1</v>
      </c>
      <c r="O24" s="12">
        <f t="shared" si="6"/>
        <v>1</v>
      </c>
      <c r="P24" s="12">
        <f t="shared" si="7"/>
        <v>0.3333333333333333</v>
      </c>
      <c r="Q24" s="8"/>
      <c r="R24" s="8"/>
      <c r="S24" s="8">
        <f t="shared" si="10"/>
        <v>-0.6931471805599455</v>
      </c>
    </row>
    <row r="25" spans="1:19" ht="12.75">
      <c r="A25" s="11">
        <v>8</v>
      </c>
      <c r="B25" s="8">
        <v>38</v>
      </c>
      <c r="C25" s="8"/>
      <c r="D25" s="8"/>
      <c r="E25" s="8">
        <v>7</v>
      </c>
      <c r="F25" s="8">
        <v>5</v>
      </c>
      <c r="G25" s="8">
        <f t="shared" si="0"/>
        <v>12</v>
      </c>
      <c r="H25" s="8"/>
      <c r="I25" s="8">
        <f t="shared" si="1"/>
        <v>0</v>
      </c>
      <c r="J25" s="8">
        <f t="shared" si="2"/>
        <v>0</v>
      </c>
      <c r="K25" s="8">
        <f t="shared" si="3"/>
        <v>266</v>
      </c>
      <c r="L25" s="8">
        <f t="shared" si="4"/>
        <v>190</v>
      </c>
      <c r="M25" s="8">
        <v>38</v>
      </c>
      <c r="N25" s="12">
        <f t="shared" si="5"/>
        <v>1</v>
      </c>
      <c r="O25" s="12">
        <f t="shared" si="6"/>
        <v>1</v>
      </c>
      <c r="P25" s="12">
        <f t="shared" si="7"/>
        <v>0.4166666666666667</v>
      </c>
      <c r="Q25" s="8"/>
      <c r="R25" s="8"/>
      <c r="S25" s="8">
        <f t="shared" si="10"/>
        <v>-0.33647223662121273</v>
      </c>
    </row>
    <row r="26" spans="1:23" ht="12.75">
      <c r="A26" s="11"/>
      <c r="B26" s="8">
        <v>39</v>
      </c>
      <c r="C26" s="8"/>
      <c r="D26" s="8"/>
      <c r="E26" s="8">
        <v>6</v>
      </c>
      <c r="F26" s="8">
        <v>6</v>
      </c>
      <c r="G26" s="8">
        <f t="shared" si="0"/>
        <v>12</v>
      </c>
      <c r="H26" s="8"/>
      <c r="I26" s="8">
        <f t="shared" si="1"/>
        <v>0</v>
      </c>
      <c r="J26" s="8">
        <f t="shared" si="2"/>
        <v>0</v>
      </c>
      <c r="K26" s="8">
        <f t="shared" si="3"/>
        <v>234</v>
      </c>
      <c r="L26" s="8">
        <f t="shared" si="4"/>
        <v>234</v>
      </c>
      <c r="M26" s="13">
        <v>39</v>
      </c>
      <c r="N26" s="12">
        <f t="shared" si="5"/>
        <v>1</v>
      </c>
      <c r="O26" s="12">
        <f t="shared" si="6"/>
        <v>1</v>
      </c>
      <c r="P26" s="12">
        <f t="shared" si="7"/>
        <v>0.5</v>
      </c>
      <c r="Q26" s="8"/>
      <c r="R26" s="8"/>
      <c r="S26" s="13">
        <f t="shared" si="10"/>
        <v>0</v>
      </c>
      <c r="T26" s="4"/>
      <c r="U26" s="4"/>
      <c r="V26" s="4"/>
      <c r="W26" s="4"/>
    </row>
    <row r="27" spans="1:19" ht="12.75">
      <c r="A27" s="11"/>
      <c r="B27" s="8">
        <v>40</v>
      </c>
      <c r="C27" s="8"/>
      <c r="D27" s="8"/>
      <c r="E27" s="8">
        <v>4</v>
      </c>
      <c r="F27" s="8">
        <v>8</v>
      </c>
      <c r="G27" s="8">
        <f t="shared" si="0"/>
        <v>12</v>
      </c>
      <c r="H27" s="8"/>
      <c r="I27" s="8">
        <f t="shared" si="1"/>
        <v>0</v>
      </c>
      <c r="J27" s="8">
        <f t="shared" si="2"/>
        <v>0</v>
      </c>
      <c r="K27" s="8">
        <f t="shared" si="3"/>
        <v>160</v>
      </c>
      <c r="L27" s="8">
        <f t="shared" si="4"/>
        <v>320</v>
      </c>
      <c r="M27" s="8">
        <v>40</v>
      </c>
      <c r="N27" s="12">
        <f t="shared" si="5"/>
        <v>1</v>
      </c>
      <c r="O27" s="12">
        <f t="shared" si="6"/>
        <v>1</v>
      </c>
      <c r="P27" s="12">
        <f t="shared" si="7"/>
        <v>0.6666666666666666</v>
      </c>
      <c r="Q27" s="8"/>
      <c r="R27" s="8"/>
      <c r="S27" s="8">
        <f t="shared" si="10"/>
        <v>0.6931471805599451</v>
      </c>
    </row>
    <row r="28" spans="1:19" ht="12.75">
      <c r="A28" s="11">
        <v>9</v>
      </c>
      <c r="B28" s="8">
        <v>41</v>
      </c>
      <c r="C28" s="8"/>
      <c r="D28" s="8"/>
      <c r="E28" s="8">
        <v>2</v>
      </c>
      <c r="F28" s="8">
        <v>10</v>
      </c>
      <c r="G28" s="8">
        <f t="shared" si="0"/>
        <v>12</v>
      </c>
      <c r="H28" s="8"/>
      <c r="I28" s="8">
        <f t="shared" si="1"/>
        <v>0</v>
      </c>
      <c r="J28" s="8">
        <f t="shared" si="2"/>
        <v>0</v>
      </c>
      <c r="K28" s="8">
        <f t="shared" si="3"/>
        <v>82</v>
      </c>
      <c r="L28" s="8">
        <f t="shared" si="4"/>
        <v>410</v>
      </c>
      <c r="M28" s="8">
        <v>41</v>
      </c>
      <c r="N28" s="12">
        <f t="shared" si="5"/>
        <v>1</v>
      </c>
      <c r="O28" s="12">
        <f t="shared" si="6"/>
        <v>1</v>
      </c>
      <c r="P28" s="12">
        <f t="shared" si="7"/>
        <v>0.8333333333333334</v>
      </c>
      <c r="Q28" s="8"/>
      <c r="R28" s="8"/>
      <c r="S28" s="8">
        <f t="shared" si="10"/>
        <v>1.6094379124341007</v>
      </c>
    </row>
    <row r="29" spans="1:19" ht="12.75">
      <c r="A29" s="11"/>
      <c r="B29" s="8">
        <v>43</v>
      </c>
      <c r="C29" s="8"/>
      <c r="D29" s="8"/>
      <c r="E29" s="8">
        <v>1</v>
      </c>
      <c r="F29" s="8">
        <v>11</v>
      </c>
      <c r="G29" s="8">
        <f t="shared" si="0"/>
        <v>12</v>
      </c>
      <c r="H29" s="8"/>
      <c r="I29" s="8">
        <f t="shared" si="1"/>
        <v>0</v>
      </c>
      <c r="J29" s="8">
        <f t="shared" si="2"/>
        <v>0</v>
      </c>
      <c r="K29" s="8">
        <f t="shared" si="3"/>
        <v>43</v>
      </c>
      <c r="L29" s="8">
        <f t="shared" si="4"/>
        <v>473</v>
      </c>
      <c r="M29" s="8">
        <v>43</v>
      </c>
      <c r="N29" s="12">
        <f t="shared" si="5"/>
        <v>1</v>
      </c>
      <c r="O29" s="12">
        <f t="shared" si="6"/>
        <v>1</v>
      </c>
      <c r="P29" s="12">
        <f t="shared" si="7"/>
        <v>0.9166666666666666</v>
      </c>
      <c r="Q29" s="8"/>
      <c r="R29" s="8"/>
      <c r="S29" s="8">
        <f t="shared" si="10"/>
        <v>2.3978952727983702</v>
      </c>
    </row>
    <row r="30" spans="1:19" ht="12.75">
      <c r="A30" s="11"/>
      <c r="B30" s="8">
        <v>44</v>
      </c>
      <c r="C30" s="8"/>
      <c r="D30" s="8"/>
      <c r="E30" s="8">
        <v>1</v>
      </c>
      <c r="F30" s="8">
        <v>11</v>
      </c>
      <c r="G30" s="8">
        <f t="shared" si="0"/>
        <v>12</v>
      </c>
      <c r="H30" s="8"/>
      <c r="I30" s="8">
        <f t="shared" si="1"/>
        <v>0</v>
      </c>
      <c r="J30" s="8">
        <f t="shared" si="2"/>
        <v>0</v>
      </c>
      <c r="K30" s="8">
        <f t="shared" si="3"/>
        <v>44</v>
      </c>
      <c r="L30" s="8">
        <f t="shared" si="4"/>
        <v>484</v>
      </c>
      <c r="M30" s="8">
        <v>44</v>
      </c>
      <c r="N30" s="12">
        <f t="shared" si="5"/>
        <v>1</v>
      </c>
      <c r="O30" s="12">
        <f t="shared" si="6"/>
        <v>1</v>
      </c>
      <c r="P30" s="12">
        <f t="shared" si="7"/>
        <v>0.9166666666666666</v>
      </c>
      <c r="Q30" s="8"/>
      <c r="R30" s="8"/>
      <c r="S30" s="8">
        <f t="shared" si="10"/>
        <v>2.3978952727983702</v>
      </c>
    </row>
    <row r="31" spans="1:19" ht="12.75">
      <c r="A31" s="11">
        <v>10</v>
      </c>
      <c r="B31" s="8">
        <v>46</v>
      </c>
      <c r="C31" s="8"/>
      <c r="D31" s="8"/>
      <c r="E31" s="8">
        <v>0</v>
      </c>
      <c r="F31" s="8">
        <v>12</v>
      </c>
      <c r="G31" s="8">
        <f t="shared" si="0"/>
        <v>12</v>
      </c>
      <c r="H31" s="8"/>
      <c r="I31" s="8">
        <f t="shared" si="1"/>
        <v>0</v>
      </c>
      <c r="J31" s="8">
        <f t="shared" si="2"/>
        <v>0</v>
      </c>
      <c r="K31" s="8">
        <f t="shared" si="3"/>
        <v>0</v>
      </c>
      <c r="L31" s="8">
        <f t="shared" si="4"/>
        <v>552</v>
      </c>
      <c r="M31" s="8">
        <v>46</v>
      </c>
      <c r="N31" s="12">
        <f t="shared" si="5"/>
        <v>1</v>
      </c>
      <c r="O31" s="12">
        <f t="shared" si="6"/>
        <v>1</v>
      </c>
      <c r="P31" s="12">
        <f t="shared" si="7"/>
        <v>1</v>
      </c>
      <c r="Q31" s="8"/>
      <c r="R31" s="8"/>
      <c r="S31" s="8"/>
    </row>
    <row r="32" spans="1:19" ht="12.75">
      <c r="A32" s="11"/>
      <c r="B32" s="8">
        <v>48</v>
      </c>
      <c r="C32" s="8"/>
      <c r="D32" s="8"/>
      <c r="E32" s="8"/>
      <c r="F32" s="8">
        <v>12</v>
      </c>
      <c r="G32" s="8">
        <f t="shared" si="0"/>
        <v>12</v>
      </c>
      <c r="H32" s="8"/>
      <c r="I32" s="8">
        <f t="shared" si="1"/>
        <v>0</v>
      </c>
      <c r="J32" s="8">
        <f t="shared" si="2"/>
        <v>0</v>
      </c>
      <c r="K32" s="8">
        <f t="shared" si="3"/>
        <v>0</v>
      </c>
      <c r="L32" s="8">
        <f t="shared" si="4"/>
        <v>576</v>
      </c>
      <c r="M32" s="8">
        <v>48</v>
      </c>
      <c r="N32" s="12">
        <f t="shared" si="5"/>
        <v>1</v>
      </c>
      <c r="O32" s="12">
        <f t="shared" si="6"/>
        <v>1</v>
      </c>
      <c r="P32" s="12">
        <f t="shared" si="7"/>
        <v>1</v>
      </c>
      <c r="Q32" s="8"/>
      <c r="R32" s="8"/>
      <c r="S32" s="8"/>
    </row>
    <row r="33" spans="1:19" ht="12.75">
      <c r="A33" s="11"/>
      <c r="B33" s="8">
        <v>50</v>
      </c>
      <c r="C33" s="8"/>
      <c r="D33" s="8"/>
      <c r="E33" s="8"/>
      <c r="F33" s="8">
        <v>12</v>
      </c>
      <c r="G33" s="8">
        <f t="shared" si="0"/>
        <v>12</v>
      </c>
      <c r="H33" s="8"/>
      <c r="I33" s="8">
        <f t="shared" si="1"/>
        <v>0</v>
      </c>
      <c r="J33" s="8">
        <f t="shared" si="2"/>
        <v>0</v>
      </c>
      <c r="K33" s="8">
        <f t="shared" si="3"/>
        <v>0</v>
      </c>
      <c r="L33" s="8">
        <f t="shared" si="4"/>
        <v>600</v>
      </c>
      <c r="M33" s="8">
        <v>50</v>
      </c>
      <c r="N33" s="12">
        <f t="shared" si="5"/>
        <v>1</v>
      </c>
      <c r="O33" s="12">
        <f t="shared" si="6"/>
        <v>1</v>
      </c>
      <c r="P33" s="12">
        <f t="shared" si="7"/>
        <v>1</v>
      </c>
      <c r="Q33" s="8"/>
      <c r="R33" s="8"/>
      <c r="S33" s="8"/>
    </row>
    <row r="34" spans="1:19" ht="12.75">
      <c r="A34" s="8"/>
      <c r="B34" s="8" t="s">
        <v>5</v>
      </c>
      <c r="C34" s="8">
        <f>SUM(C4:C33)</f>
        <v>72</v>
      </c>
      <c r="D34" s="8">
        <f>SUM(D4:D33)</f>
        <v>87</v>
      </c>
      <c r="E34" s="8">
        <f>SUM(E4:E33)</f>
        <v>101</v>
      </c>
      <c r="F34" s="8">
        <f>SUM(F4:F33)</f>
        <v>100</v>
      </c>
      <c r="G34" s="8">
        <f>SUM(G4:G33)</f>
        <v>360</v>
      </c>
      <c r="H34" s="8"/>
      <c r="I34" s="8">
        <f>SUM(I4:I33)</f>
        <v>1252</v>
      </c>
      <c r="J34" s="8">
        <f>SUM(J4:J33)</f>
        <v>2130</v>
      </c>
      <c r="K34" s="8">
        <f>SUM(K4:K33)</f>
        <v>3361</v>
      </c>
      <c r="L34" s="8">
        <f>SUM(L4:L33)</f>
        <v>4285</v>
      </c>
      <c r="M34" s="8"/>
      <c r="N34" s="12"/>
      <c r="O34" s="12"/>
      <c r="P34" s="12"/>
      <c r="Q34" s="8"/>
      <c r="R34" s="8"/>
      <c r="S34" s="8"/>
    </row>
    <row r="35" spans="1:19" ht="12.75">
      <c r="A35" s="8"/>
      <c r="B35" s="8" t="s">
        <v>6</v>
      </c>
      <c r="C35" s="12">
        <f>C34/G34</f>
        <v>0.2</v>
      </c>
      <c r="D35" s="12">
        <f>D34/G34</f>
        <v>0.24166666666666667</v>
      </c>
      <c r="E35" s="12">
        <f>E34/G34</f>
        <v>0.28055555555555556</v>
      </c>
      <c r="F35" s="12">
        <f>F34/G34</f>
        <v>0.2777777777777778</v>
      </c>
      <c r="G35" s="8"/>
      <c r="H35" s="8"/>
      <c r="I35" s="12"/>
      <c r="J35" s="12"/>
      <c r="K35" s="12"/>
      <c r="L35" s="12"/>
      <c r="M35" s="12"/>
      <c r="N35" s="12"/>
      <c r="O35" s="12"/>
      <c r="P35" s="12"/>
      <c r="Q35" s="8"/>
      <c r="R35" s="8"/>
      <c r="S35" s="8"/>
    </row>
    <row r="36" spans="8:13" ht="12.75">
      <c r="H36" s="13"/>
      <c r="I36" s="8"/>
      <c r="J36" s="14"/>
      <c r="K36" s="14"/>
      <c r="L36" s="14"/>
      <c r="M36" s="3"/>
    </row>
    <row r="37" spans="8:12" ht="12.75">
      <c r="H37" s="8" t="s">
        <v>7</v>
      </c>
      <c r="I37" s="12">
        <f>I34/C34</f>
        <v>17.38888888888889</v>
      </c>
      <c r="J37" s="12">
        <f>J34/D34</f>
        <v>24.482758620689655</v>
      </c>
      <c r="K37" s="12">
        <f>K34/E34</f>
        <v>33.277227722772274</v>
      </c>
      <c r="L37" s="12">
        <f>L34/F34</f>
        <v>42.85</v>
      </c>
    </row>
    <row r="38" spans="8:13" ht="12.75">
      <c r="H38" s="8" t="s">
        <v>23</v>
      </c>
      <c r="I38" s="8"/>
      <c r="J38" s="12">
        <f>0.5*(I37+J37)</f>
        <v>20.935823754789272</v>
      </c>
      <c r="K38" s="12">
        <f>0.5*(J37+K37)</f>
        <v>28.879993171730966</v>
      </c>
      <c r="L38" s="12">
        <f>0.5*(K37+L37)</f>
        <v>38.06361386138614</v>
      </c>
      <c r="M38" s="2"/>
    </row>
    <row r="41" spans="1:13" ht="12.75">
      <c r="A41" s="4" t="s">
        <v>36</v>
      </c>
      <c r="M41" s="4" t="s">
        <v>36</v>
      </c>
    </row>
    <row r="42" spans="1:19" ht="12.75">
      <c r="A42" s="8" t="s">
        <v>30</v>
      </c>
      <c r="B42" s="15" t="s">
        <v>0</v>
      </c>
      <c r="C42" s="15" t="s">
        <v>1</v>
      </c>
      <c r="D42" s="15" t="s">
        <v>2</v>
      </c>
      <c r="E42" s="15" t="s">
        <v>3</v>
      </c>
      <c r="F42" s="15" t="s">
        <v>4</v>
      </c>
      <c r="G42" s="9" t="s">
        <v>5</v>
      </c>
      <c r="H42" s="8"/>
      <c r="I42" s="9" t="s">
        <v>1</v>
      </c>
      <c r="J42" s="9" t="s">
        <v>2</v>
      </c>
      <c r="K42" s="9" t="s">
        <v>3</v>
      </c>
      <c r="L42" s="9" t="s">
        <v>4</v>
      </c>
      <c r="M42" s="9" t="s">
        <v>0</v>
      </c>
      <c r="N42" s="10" t="s">
        <v>24</v>
      </c>
      <c r="O42" s="10" t="s">
        <v>25</v>
      </c>
      <c r="P42" s="10" t="s">
        <v>26</v>
      </c>
      <c r="Q42" s="9" t="s">
        <v>27</v>
      </c>
      <c r="R42" s="9" t="s">
        <v>28</v>
      </c>
      <c r="S42" s="9" t="s">
        <v>29</v>
      </c>
    </row>
    <row r="43" spans="1:19" ht="12.75">
      <c r="A43" s="11">
        <v>2</v>
      </c>
      <c r="B43" s="16">
        <v>17</v>
      </c>
      <c r="C43" s="16">
        <v>10</v>
      </c>
      <c r="D43" s="16">
        <v>2</v>
      </c>
      <c r="E43" s="16"/>
      <c r="F43" s="16"/>
      <c r="G43" s="8">
        <f aca="true" t="shared" si="11" ref="G43:G66">SUM(C43:F43)</f>
        <v>12</v>
      </c>
      <c r="H43" s="8"/>
      <c r="I43" s="8">
        <f aca="true" t="shared" si="12" ref="I43:I66">B43*C43</f>
        <v>170</v>
      </c>
      <c r="J43" s="8">
        <f aca="true" t="shared" si="13" ref="J43:J66">B43*D43</f>
        <v>34</v>
      </c>
      <c r="K43" s="8">
        <f aca="true" t="shared" si="14" ref="K43:K66">B43*E43</f>
        <v>0</v>
      </c>
      <c r="L43" s="8">
        <f aca="true" t="shared" si="15" ref="L43:L66">B43*F43</f>
        <v>0</v>
      </c>
      <c r="M43" s="8">
        <v>17</v>
      </c>
      <c r="N43" s="12">
        <f aca="true" t="shared" si="16" ref="N43:N66">SUM(D43:F43)/G43</f>
        <v>0.16666666666666666</v>
      </c>
      <c r="O43" s="12">
        <f aca="true" t="shared" si="17" ref="O43:O66">SUM(E43:F43)/G43</f>
        <v>0</v>
      </c>
      <c r="P43" s="12">
        <f aca="true" t="shared" si="18" ref="P43:P66">F43/G43</f>
        <v>0</v>
      </c>
      <c r="Q43" s="8">
        <f aca="true" t="shared" si="19" ref="Q43:Q49">LN(N43/(1-N43))</f>
        <v>-1.6094379124341005</v>
      </c>
      <c r="R43" s="8"/>
      <c r="S43" s="8"/>
    </row>
    <row r="44" spans="1:19" ht="12.75">
      <c r="A44" s="11"/>
      <c r="B44" s="16">
        <v>18</v>
      </c>
      <c r="C44" s="16">
        <v>9</v>
      </c>
      <c r="D44" s="16">
        <v>3</v>
      </c>
      <c r="E44" s="16"/>
      <c r="F44" s="16"/>
      <c r="G44" s="8">
        <f t="shared" si="11"/>
        <v>12</v>
      </c>
      <c r="H44" s="8"/>
      <c r="I44" s="8">
        <f t="shared" si="12"/>
        <v>162</v>
      </c>
      <c r="J44" s="8">
        <f t="shared" si="13"/>
        <v>54</v>
      </c>
      <c r="K44" s="8">
        <f t="shared" si="14"/>
        <v>0</v>
      </c>
      <c r="L44" s="8">
        <f t="shared" si="15"/>
        <v>0</v>
      </c>
      <c r="M44" s="8">
        <v>18</v>
      </c>
      <c r="N44" s="12">
        <f t="shared" si="16"/>
        <v>0.25</v>
      </c>
      <c r="O44" s="12">
        <f t="shared" si="17"/>
        <v>0</v>
      </c>
      <c r="P44" s="12">
        <f t="shared" si="18"/>
        <v>0</v>
      </c>
      <c r="Q44" s="8">
        <f t="shared" si="19"/>
        <v>-1.0986122886681098</v>
      </c>
      <c r="R44" s="8"/>
      <c r="S44" s="8"/>
    </row>
    <row r="45" spans="1:19" ht="12.75">
      <c r="A45" s="11"/>
      <c r="B45" s="16">
        <v>19</v>
      </c>
      <c r="C45" s="16">
        <v>7</v>
      </c>
      <c r="D45" s="16">
        <v>5</v>
      </c>
      <c r="E45" s="16"/>
      <c r="F45" s="16"/>
      <c r="G45" s="8">
        <f t="shared" si="11"/>
        <v>12</v>
      </c>
      <c r="H45" s="8"/>
      <c r="I45" s="8">
        <f t="shared" si="12"/>
        <v>133</v>
      </c>
      <c r="J45" s="8">
        <f t="shared" si="13"/>
        <v>95</v>
      </c>
      <c r="K45" s="8">
        <f t="shared" si="14"/>
        <v>0</v>
      </c>
      <c r="L45" s="8">
        <f t="shared" si="15"/>
        <v>0</v>
      </c>
      <c r="M45" s="8">
        <v>19</v>
      </c>
      <c r="N45" s="12">
        <f t="shared" si="16"/>
        <v>0.4166666666666667</v>
      </c>
      <c r="O45" s="12">
        <f t="shared" si="17"/>
        <v>0</v>
      </c>
      <c r="P45" s="12">
        <f t="shared" si="18"/>
        <v>0</v>
      </c>
      <c r="Q45" s="8">
        <f t="shared" si="19"/>
        <v>-0.33647223662121273</v>
      </c>
      <c r="R45" s="8"/>
      <c r="S45" s="8"/>
    </row>
    <row r="46" spans="1:19" ht="12.75">
      <c r="A46" s="11"/>
      <c r="B46" s="17">
        <v>20</v>
      </c>
      <c r="C46" s="17">
        <v>6</v>
      </c>
      <c r="D46" s="17">
        <v>6</v>
      </c>
      <c r="E46" s="16"/>
      <c r="F46" s="16"/>
      <c r="G46" s="8">
        <f t="shared" si="11"/>
        <v>12</v>
      </c>
      <c r="H46" s="8"/>
      <c r="I46" s="8">
        <f t="shared" si="12"/>
        <v>120</v>
      </c>
      <c r="J46" s="8">
        <f t="shared" si="13"/>
        <v>120</v>
      </c>
      <c r="K46" s="8">
        <f t="shared" si="14"/>
        <v>0</v>
      </c>
      <c r="L46" s="8">
        <f t="shared" si="15"/>
        <v>0</v>
      </c>
      <c r="M46" s="13">
        <v>20</v>
      </c>
      <c r="N46" s="12">
        <f t="shared" si="16"/>
        <v>0.5</v>
      </c>
      <c r="O46" s="12">
        <f t="shared" si="17"/>
        <v>0</v>
      </c>
      <c r="P46" s="12">
        <f t="shared" si="18"/>
        <v>0</v>
      </c>
      <c r="Q46" s="13">
        <f t="shared" si="19"/>
        <v>0</v>
      </c>
      <c r="R46" s="8"/>
      <c r="S46" s="8"/>
    </row>
    <row r="47" spans="1:19" ht="12.75">
      <c r="A47" s="11">
        <v>3</v>
      </c>
      <c r="B47" s="16">
        <v>21</v>
      </c>
      <c r="C47" s="16">
        <v>5</v>
      </c>
      <c r="D47" s="16">
        <v>7</v>
      </c>
      <c r="E47" s="16"/>
      <c r="F47" s="16"/>
      <c r="G47" s="8">
        <f t="shared" si="11"/>
        <v>12</v>
      </c>
      <c r="H47" s="8"/>
      <c r="I47" s="8">
        <f t="shared" si="12"/>
        <v>105</v>
      </c>
      <c r="J47" s="8">
        <f t="shared" si="13"/>
        <v>147</v>
      </c>
      <c r="K47" s="8">
        <f t="shared" si="14"/>
        <v>0</v>
      </c>
      <c r="L47" s="8">
        <f t="shared" si="15"/>
        <v>0</v>
      </c>
      <c r="M47" s="8">
        <v>21</v>
      </c>
      <c r="N47" s="12">
        <f t="shared" si="16"/>
        <v>0.5833333333333334</v>
      </c>
      <c r="O47" s="12">
        <f t="shared" si="17"/>
        <v>0</v>
      </c>
      <c r="P47" s="12">
        <f t="shared" si="18"/>
        <v>0</v>
      </c>
      <c r="Q47" s="8">
        <f t="shared" si="19"/>
        <v>0.336472236621213</v>
      </c>
      <c r="R47" s="8"/>
      <c r="S47" s="8"/>
    </row>
    <row r="48" spans="1:19" ht="12.75">
      <c r="A48" s="11"/>
      <c r="B48" s="16">
        <v>22</v>
      </c>
      <c r="C48" s="16">
        <v>5</v>
      </c>
      <c r="D48" s="16">
        <v>7</v>
      </c>
      <c r="E48" s="16"/>
      <c r="F48" s="16"/>
      <c r="G48" s="8">
        <f t="shared" si="11"/>
        <v>12</v>
      </c>
      <c r="H48" s="8"/>
      <c r="I48" s="8">
        <f t="shared" si="12"/>
        <v>110</v>
      </c>
      <c r="J48" s="8">
        <f t="shared" si="13"/>
        <v>154</v>
      </c>
      <c r="K48" s="8">
        <f t="shared" si="14"/>
        <v>0</v>
      </c>
      <c r="L48" s="8">
        <f t="shared" si="15"/>
        <v>0</v>
      </c>
      <c r="M48" s="8">
        <v>22</v>
      </c>
      <c r="N48" s="12">
        <f t="shared" si="16"/>
        <v>0.5833333333333334</v>
      </c>
      <c r="O48" s="12">
        <f t="shared" si="17"/>
        <v>0</v>
      </c>
      <c r="P48" s="12">
        <f t="shared" si="18"/>
        <v>0</v>
      </c>
      <c r="Q48" s="8">
        <f t="shared" si="19"/>
        <v>0.336472236621213</v>
      </c>
      <c r="R48" s="8"/>
      <c r="S48" s="8"/>
    </row>
    <row r="49" spans="1:19" ht="12.75">
      <c r="A49" s="11"/>
      <c r="B49" s="16">
        <v>23</v>
      </c>
      <c r="C49" s="16">
        <v>4</v>
      </c>
      <c r="D49" s="16">
        <v>8</v>
      </c>
      <c r="E49" s="16">
        <v>0</v>
      </c>
      <c r="F49" s="16"/>
      <c r="G49" s="8">
        <f t="shared" si="11"/>
        <v>12</v>
      </c>
      <c r="H49" s="8"/>
      <c r="I49" s="8">
        <f t="shared" si="12"/>
        <v>92</v>
      </c>
      <c r="J49" s="8">
        <f t="shared" si="13"/>
        <v>184</v>
      </c>
      <c r="K49" s="8">
        <f t="shared" si="14"/>
        <v>0</v>
      </c>
      <c r="L49" s="8">
        <f t="shared" si="15"/>
        <v>0</v>
      </c>
      <c r="M49" s="8">
        <v>23</v>
      </c>
      <c r="N49" s="12">
        <f t="shared" si="16"/>
        <v>0.6666666666666666</v>
      </c>
      <c r="O49" s="12">
        <f t="shared" si="17"/>
        <v>0</v>
      </c>
      <c r="P49" s="12">
        <f t="shared" si="18"/>
        <v>0</v>
      </c>
      <c r="Q49" s="8">
        <f t="shared" si="19"/>
        <v>0.6931471805599451</v>
      </c>
      <c r="R49" s="8"/>
      <c r="S49" s="8"/>
    </row>
    <row r="50" spans="1:19" ht="12.75">
      <c r="A50" s="11">
        <v>4</v>
      </c>
      <c r="B50" s="16">
        <v>24</v>
      </c>
      <c r="C50" s="16">
        <v>0</v>
      </c>
      <c r="D50" s="16">
        <v>10</v>
      </c>
      <c r="E50" s="16">
        <v>2</v>
      </c>
      <c r="F50" s="16"/>
      <c r="G50" s="8">
        <f t="shared" si="11"/>
        <v>12</v>
      </c>
      <c r="H50" s="8"/>
      <c r="I50" s="8">
        <f t="shared" si="12"/>
        <v>0</v>
      </c>
      <c r="J50" s="8">
        <f t="shared" si="13"/>
        <v>240</v>
      </c>
      <c r="K50" s="8">
        <f t="shared" si="14"/>
        <v>48</v>
      </c>
      <c r="L50" s="8">
        <f t="shared" si="15"/>
        <v>0</v>
      </c>
      <c r="M50" s="8">
        <v>24</v>
      </c>
      <c r="N50" s="12">
        <f t="shared" si="16"/>
        <v>1</v>
      </c>
      <c r="O50" s="12">
        <f t="shared" si="17"/>
        <v>0.16666666666666666</v>
      </c>
      <c r="P50" s="12">
        <f t="shared" si="18"/>
        <v>0</v>
      </c>
      <c r="Q50" s="8"/>
      <c r="R50" s="8">
        <f aca="true" t="shared" si="20" ref="R50:R59">LN(O50/(1-O50))</f>
        <v>-1.6094379124341005</v>
      </c>
      <c r="S50" s="8"/>
    </row>
    <row r="51" spans="1:19" ht="12.75">
      <c r="A51" s="11"/>
      <c r="B51" s="16">
        <v>25</v>
      </c>
      <c r="C51" s="16"/>
      <c r="D51" s="16">
        <v>10</v>
      </c>
      <c r="E51" s="16">
        <v>2</v>
      </c>
      <c r="F51" s="16"/>
      <c r="G51" s="8">
        <f t="shared" si="11"/>
        <v>12</v>
      </c>
      <c r="H51" s="8"/>
      <c r="I51" s="8">
        <f t="shared" si="12"/>
        <v>0</v>
      </c>
      <c r="J51" s="8">
        <f t="shared" si="13"/>
        <v>250</v>
      </c>
      <c r="K51" s="8">
        <f t="shared" si="14"/>
        <v>50</v>
      </c>
      <c r="L51" s="8">
        <f t="shared" si="15"/>
        <v>0</v>
      </c>
      <c r="M51" s="8">
        <v>25</v>
      </c>
      <c r="N51" s="12">
        <f t="shared" si="16"/>
        <v>1</v>
      </c>
      <c r="O51" s="12">
        <f t="shared" si="17"/>
        <v>0.16666666666666666</v>
      </c>
      <c r="P51" s="12">
        <f t="shared" si="18"/>
        <v>0</v>
      </c>
      <c r="Q51" s="8"/>
      <c r="R51" s="8">
        <f t="shared" si="20"/>
        <v>-1.6094379124341005</v>
      </c>
      <c r="S51" s="8"/>
    </row>
    <row r="52" spans="1:19" ht="12.75">
      <c r="A52" s="11"/>
      <c r="B52" s="16">
        <v>26</v>
      </c>
      <c r="C52" s="16"/>
      <c r="D52" s="16">
        <v>9</v>
      </c>
      <c r="E52" s="16">
        <v>3</v>
      </c>
      <c r="F52" s="16"/>
      <c r="G52" s="8">
        <f t="shared" si="11"/>
        <v>12</v>
      </c>
      <c r="H52" s="8"/>
      <c r="I52" s="8">
        <f t="shared" si="12"/>
        <v>0</v>
      </c>
      <c r="J52" s="8">
        <f t="shared" si="13"/>
        <v>234</v>
      </c>
      <c r="K52" s="8">
        <f t="shared" si="14"/>
        <v>78</v>
      </c>
      <c r="L52" s="8">
        <f t="shared" si="15"/>
        <v>0</v>
      </c>
      <c r="M52" s="8">
        <v>26</v>
      </c>
      <c r="N52" s="12">
        <f t="shared" si="16"/>
        <v>1</v>
      </c>
      <c r="O52" s="12">
        <f t="shared" si="17"/>
        <v>0.25</v>
      </c>
      <c r="P52" s="12">
        <f t="shared" si="18"/>
        <v>0</v>
      </c>
      <c r="Q52" s="8"/>
      <c r="R52" s="8">
        <f t="shared" si="20"/>
        <v>-1.0986122886681098</v>
      </c>
      <c r="S52" s="8"/>
    </row>
    <row r="53" spans="1:19" ht="12.75">
      <c r="A53" s="11"/>
      <c r="B53" s="16">
        <v>27</v>
      </c>
      <c r="C53" s="16"/>
      <c r="D53" s="16">
        <v>9</v>
      </c>
      <c r="E53" s="16">
        <v>3</v>
      </c>
      <c r="F53" s="16"/>
      <c r="G53" s="8">
        <f t="shared" si="11"/>
        <v>12</v>
      </c>
      <c r="H53" s="8"/>
      <c r="I53" s="8">
        <f t="shared" si="12"/>
        <v>0</v>
      </c>
      <c r="J53" s="8">
        <f t="shared" si="13"/>
        <v>243</v>
      </c>
      <c r="K53" s="8">
        <f t="shared" si="14"/>
        <v>81</v>
      </c>
      <c r="L53" s="8">
        <f t="shared" si="15"/>
        <v>0</v>
      </c>
      <c r="M53" s="8">
        <v>27</v>
      </c>
      <c r="N53" s="12">
        <f t="shared" si="16"/>
        <v>1</v>
      </c>
      <c r="O53" s="12">
        <f t="shared" si="17"/>
        <v>0.25</v>
      </c>
      <c r="P53" s="12">
        <f t="shared" si="18"/>
        <v>0</v>
      </c>
      <c r="Q53" s="8"/>
      <c r="R53" s="8">
        <f t="shared" si="20"/>
        <v>-1.0986122886681098</v>
      </c>
      <c r="S53" s="8"/>
    </row>
    <row r="54" spans="1:19" ht="12.75">
      <c r="A54" s="11">
        <v>5</v>
      </c>
      <c r="B54" s="16">
        <v>28</v>
      </c>
      <c r="C54" s="16"/>
      <c r="D54" s="16">
        <v>8</v>
      </c>
      <c r="E54" s="16">
        <v>4</v>
      </c>
      <c r="F54" s="16"/>
      <c r="G54" s="8">
        <f t="shared" si="11"/>
        <v>12</v>
      </c>
      <c r="H54" s="8"/>
      <c r="I54" s="8">
        <f t="shared" si="12"/>
        <v>0</v>
      </c>
      <c r="J54" s="8">
        <f t="shared" si="13"/>
        <v>224</v>
      </c>
      <c r="K54" s="8">
        <f t="shared" si="14"/>
        <v>112</v>
      </c>
      <c r="L54" s="8">
        <f t="shared" si="15"/>
        <v>0</v>
      </c>
      <c r="M54" s="8">
        <v>28</v>
      </c>
      <c r="N54" s="12">
        <f t="shared" si="16"/>
        <v>1</v>
      </c>
      <c r="O54" s="12">
        <f t="shared" si="17"/>
        <v>0.3333333333333333</v>
      </c>
      <c r="P54" s="12">
        <f t="shared" si="18"/>
        <v>0</v>
      </c>
      <c r="Q54" s="8"/>
      <c r="R54" s="8">
        <f t="shared" si="20"/>
        <v>-0.6931471805599455</v>
      </c>
      <c r="S54" s="8"/>
    </row>
    <row r="55" spans="1:19" ht="12.75">
      <c r="A55" s="11"/>
      <c r="B55" s="17">
        <v>29</v>
      </c>
      <c r="C55" s="17"/>
      <c r="D55" s="17">
        <v>6</v>
      </c>
      <c r="E55" s="17">
        <v>6</v>
      </c>
      <c r="F55" s="16"/>
      <c r="G55" s="8">
        <f t="shared" si="11"/>
        <v>12</v>
      </c>
      <c r="H55" s="8"/>
      <c r="I55" s="8">
        <f t="shared" si="12"/>
        <v>0</v>
      </c>
      <c r="J55" s="8">
        <f t="shared" si="13"/>
        <v>174</v>
      </c>
      <c r="K55" s="8">
        <f t="shared" si="14"/>
        <v>174</v>
      </c>
      <c r="L55" s="8">
        <f t="shared" si="15"/>
        <v>0</v>
      </c>
      <c r="M55" s="13">
        <v>29</v>
      </c>
      <c r="N55" s="12">
        <f t="shared" si="16"/>
        <v>1</v>
      </c>
      <c r="O55" s="12">
        <f t="shared" si="17"/>
        <v>0.5</v>
      </c>
      <c r="P55" s="12">
        <f t="shared" si="18"/>
        <v>0</v>
      </c>
      <c r="Q55" s="8"/>
      <c r="R55" s="13">
        <f t="shared" si="20"/>
        <v>0</v>
      </c>
      <c r="S55" s="8"/>
    </row>
    <row r="56" spans="1:19" ht="12.75">
      <c r="A56" s="11"/>
      <c r="B56" s="16">
        <v>30</v>
      </c>
      <c r="C56" s="16"/>
      <c r="D56" s="16">
        <v>5</v>
      </c>
      <c r="E56" s="16">
        <v>7</v>
      </c>
      <c r="F56" s="16"/>
      <c r="G56" s="8">
        <f t="shared" si="11"/>
        <v>12</v>
      </c>
      <c r="H56" s="8"/>
      <c r="I56" s="8">
        <f t="shared" si="12"/>
        <v>0</v>
      </c>
      <c r="J56" s="8">
        <f t="shared" si="13"/>
        <v>150</v>
      </c>
      <c r="K56" s="8">
        <f t="shared" si="14"/>
        <v>210</v>
      </c>
      <c r="L56" s="8">
        <f t="shared" si="15"/>
        <v>0</v>
      </c>
      <c r="M56" s="8">
        <v>30</v>
      </c>
      <c r="N56" s="12">
        <f t="shared" si="16"/>
        <v>1</v>
      </c>
      <c r="O56" s="12">
        <f t="shared" si="17"/>
        <v>0.5833333333333334</v>
      </c>
      <c r="P56" s="12">
        <f t="shared" si="18"/>
        <v>0</v>
      </c>
      <c r="Q56" s="8"/>
      <c r="R56" s="8">
        <f t="shared" si="20"/>
        <v>0.336472236621213</v>
      </c>
      <c r="S56" s="8"/>
    </row>
    <row r="57" spans="1:19" ht="12.75">
      <c r="A57" s="11">
        <v>6</v>
      </c>
      <c r="B57" s="16">
        <v>31</v>
      </c>
      <c r="C57" s="16"/>
      <c r="D57" s="16">
        <v>4</v>
      </c>
      <c r="E57" s="16">
        <v>8</v>
      </c>
      <c r="F57" s="16">
        <v>0</v>
      </c>
      <c r="G57" s="8">
        <f t="shared" si="11"/>
        <v>12</v>
      </c>
      <c r="H57" s="8"/>
      <c r="I57" s="8">
        <f t="shared" si="12"/>
        <v>0</v>
      </c>
      <c r="J57" s="8">
        <f t="shared" si="13"/>
        <v>124</v>
      </c>
      <c r="K57" s="8">
        <f t="shared" si="14"/>
        <v>248</v>
      </c>
      <c r="L57" s="8">
        <f t="shared" si="15"/>
        <v>0</v>
      </c>
      <c r="M57" s="8">
        <v>31</v>
      </c>
      <c r="N57" s="12">
        <f t="shared" si="16"/>
        <v>1</v>
      </c>
      <c r="O57" s="12">
        <f t="shared" si="17"/>
        <v>0.6666666666666666</v>
      </c>
      <c r="P57" s="12">
        <f t="shared" si="18"/>
        <v>0</v>
      </c>
      <c r="Q57" s="8"/>
      <c r="R57" s="8">
        <f t="shared" si="20"/>
        <v>0.6931471805599451</v>
      </c>
      <c r="S57" s="8"/>
    </row>
    <row r="58" spans="1:19" ht="12.75">
      <c r="A58" s="11"/>
      <c r="B58" s="16">
        <v>32</v>
      </c>
      <c r="C58" s="16"/>
      <c r="D58" s="16">
        <v>2</v>
      </c>
      <c r="E58" s="16">
        <v>8</v>
      </c>
      <c r="F58" s="16">
        <v>2</v>
      </c>
      <c r="G58" s="8">
        <f t="shared" si="11"/>
        <v>12</v>
      </c>
      <c r="H58" s="8"/>
      <c r="I58" s="8">
        <f t="shared" si="12"/>
        <v>0</v>
      </c>
      <c r="J58" s="8">
        <f t="shared" si="13"/>
        <v>64</v>
      </c>
      <c r="K58" s="8">
        <f t="shared" si="14"/>
        <v>256</v>
      </c>
      <c r="L58" s="8">
        <f t="shared" si="15"/>
        <v>64</v>
      </c>
      <c r="M58" s="8">
        <v>32</v>
      </c>
      <c r="N58" s="12">
        <f t="shared" si="16"/>
        <v>1</v>
      </c>
      <c r="O58" s="12">
        <f t="shared" si="17"/>
        <v>0.8333333333333334</v>
      </c>
      <c r="P58" s="12">
        <f t="shared" si="18"/>
        <v>0.16666666666666666</v>
      </c>
      <c r="Q58" s="8"/>
      <c r="R58" s="8">
        <f t="shared" si="20"/>
        <v>1.6094379124341007</v>
      </c>
      <c r="S58" s="8">
        <f aca="true" t="shared" si="21" ref="S58:S66">LN(P58/(1-P58))</f>
        <v>-1.6094379124341005</v>
      </c>
    </row>
    <row r="59" spans="1:19" ht="12.75">
      <c r="A59" s="11"/>
      <c r="B59" s="16">
        <v>33</v>
      </c>
      <c r="C59" s="16"/>
      <c r="D59" s="16">
        <v>1</v>
      </c>
      <c r="E59" s="16">
        <v>9</v>
      </c>
      <c r="F59" s="16">
        <v>2</v>
      </c>
      <c r="G59" s="8">
        <f t="shared" si="11"/>
        <v>12</v>
      </c>
      <c r="H59" s="8"/>
      <c r="I59" s="8">
        <f t="shared" si="12"/>
        <v>0</v>
      </c>
      <c r="J59" s="8">
        <f t="shared" si="13"/>
        <v>33</v>
      </c>
      <c r="K59" s="8">
        <f t="shared" si="14"/>
        <v>297</v>
      </c>
      <c r="L59" s="8">
        <f t="shared" si="15"/>
        <v>66</v>
      </c>
      <c r="M59" s="8">
        <v>33</v>
      </c>
      <c r="N59" s="12">
        <f t="shared" si="16"/>
        <v>1</v>
      </c>
      <c r="O59" s="12">
        <f t="shared" si="17"/>
        <v>0.9166666666666666</v>
      </c>
      <c r="P59" s="12">
        <f t="shared" si="18"/>
        <v>0.16666666666666666</v>
      </c>
      <c r="Q59" s="8"/>
      <c r="R59" s="8">
        <f t="shared" si="20"/>
        <v>2.3978952727983702</v>
      </c>
      <c r="S59" s="8">
        <f t="shared" si="21"/>
        <v>-1.6094379124341005</v>
      </c>
    </row>
    <row r="60" spans="1:19" ht="12.75">
      <c r="A60" s="11">
        <v>7</v>
      </c>
      <c r="B60" s="16">
        <v>34</v>
      </c>
      <c r="C60" s="16"/>
      <c r="D60" s="16">
        <v>0</v>
      </c>
      <c r="E60" s="16">
        <v>10</v>
      </c>
      <c r="F60" s="16">
        <v>2</v>
      </c>
      <c r="G60" s="8">
        <f t="shared" si="11"/>
        <v>12</v>
      </c>
      <c r="H60" s="8"/>
      <c r="I60" s="8">
        <f t="shared" si="12"/>
        <v>0</v>
      </c>
      <c r="J60" s="8">
        <f t="shared" si="13"/>
        <v>0</v>
      </c>
      <c r="K60" s="8">
        <f t="shared" si="14"/>
        <v>340</v>
      </c>
      <c r="L60" s="8">
        <f t="shared" si="15"/>
        <v>68</v>
      </c>
      <c r="M60" s="8">
        <v>34</v>
      </c>
      <c r="N60" s="12">
        <f t="shared" si="16"/>
        <v>1</v>
      </c>
      <c r="O60" s="12">
        <f t="shared" si="17"/>
        <v>1</v>
      </c>
      <c r="P60" s="12">
        <f t="shared" si="18"/>
        <v>0.16666666666666666</v>
      </c>
      <c r="Q60" s="8"/>
      <c r="R60" s="8"/>
      <c r="S60" s="8">
        <f t="shared" si="21"/>
        <v>-1.6094379124341005</v>
      </c>
    </row>
    <row r="61" spans="1:19" ht="12.75">
      <c r="A61" s="11"/>
      <c r="B61" s="16">
        <v>35</v>
      </c>
      <c r="C61" s="16"/>
      <c r="D61" s="16"/>
      <c r="E61" s="16">
        <v>9</v>
      </c>
      <c r="F61" s="16">
        <v>3</v>
      </c>
      <c r="G61" s="8">
        <f t="shared" si="11"/>
        <v>12</v>
      </c>
      <c r="H61" s="8"/>
      <c r="I61" s="8">
        <f t="shared" si="12"/>
        <v>0</v>
      </c>
      <c r="J61" s="8">
        <f t="shared" si="13"/>
        <v>0</v>
      </c>
      <c r="K61" s="8">
        <f t="shared" si="14"/>
        <v>315</v>
      </c>
      <c r="L61" s="8">
        <f t="shared" si="15"/>
        <v>105</v>
      </c>
      <c r="M61" s="8">
        <v>35</v>
      </c>
      <c r="N61" s="12">
        <f t="shared" si="16"/>
        <v>1</v>
      </c>
      <c r="O61" s="12">
        <f t="shared" si="17"/>
        <v>1</v>
      </c>
      <c r="P61" s="12">
        <f t="shared" si="18"/>
        <v>0.25</v>
      </c>
      <c r="Q61" s="8"/>
      <c r="R61" s="8"/>
      <c r="S61" s="8">
        <f t="shared" si="21"/>
        <v>-1.0986122886681098</v>
      </c>
    </row>
    <row r="62" spans="1:19" ht="12.75">
      <c r="A62" s="11"/>
      <c r="B62" s="16">
        <v>36</v>
      </c>
      <c r="C62" s="16"/>
      <c r="D62" s="16"/>
      <c r="E62" s="16">
        <v>8</v>
      </c>
      <c r="F62" s="16">
        <v>4</v>
      </c>
      <c r="G62" s="8">
        <f t="shared" si="11"/>
        <v>12</v>
      </c>
      <c r="H62" s="8"/>
      <c r="I62" s="8">
        <f t="shared" si="12"/>
        <v>0</v>
      </c>
      <c r="J62" s="8">
        <f t="shared" si="13"/>
        <v>0</v>
      </c>
      <c r="K62" s="8">
        <f t="shared" si="14"/>
        <v>288</v>
      </c>
      <c r="L62" s="8">
        <f t="shared" si="15"/>
        <v>144</v>
      </c>
      <c r="M62" s="8">
        <v>36</v>
      </c>
      <c r="N62" s="12">
        <f t="shared" si="16"/>
        <v>1</v>
      </c>
      <c r="O62" s="12">
        <f t="shared" si="17"/>
        <v>1</v>
      </c>
      <c r="P62" s="12">
        <f t="shared" si="18"/>
        <v>0.3333333333333333</v>
      </c>
      <c r="Q62" s="8"/>
      <c r="R62" s="8"/>
      <c r="S62" s="8">
        <f t="shared" si="21"/>
        <v>-0.6931471805599455</v>
      </c>
    </row>
    <row r="63" spans="1:19" ht="12.75">
      <c r="A63" s="11"/>
      <c r="B63" s="16">
        <v>37</v>
      </c>
      <c r="C63" s="16"/>
      <c r="D63" s="16"/>
      <c r="E63" s="16">
        <v>7</v>
      </c>
      <c r="F63" s="16">
        <v>5</v>
      </c>
      <c r="G63" s="8">
        <f t="shared" si="11"/>
        <v>12</v>
      </c>
      <c r="H63" s="8"/>
      <c r="I63" s="8">
        <f t="shared" si="12"/>
        <v>0</v>
      </c>
      <c r="J63" s="8">
        <f t="shared" si="13"/>
        <v>0</v>
      </c>
      <c r="K63" s="8">
        <f t="shared" si="14"/>
        <v>259</v>
      </c>
      <c r="L63" s="8">
        <f t="shared" si="15"/>
        <v>185</v>
      </c>
      <c r="M63" s="8">
        <v>37</v>
      </c>
      <c r="N63" s="12">
        <f t="shared" si="16"/>
        <v>1</v>
      </c>
      <c r="O63" s="12">
        <f t="shared" si="17"/>
        <v>1</v>
      </c>
      <c r="P63" s="12">
        <f t="shared" si="18"/>
        <v>0.4166666666666667</v>
      </c>
      <c r="Q63" s="8"/>
      <c r="R63" s="8"/>
      <c r="S63" s="8">
        <f t="shared" si="21"/>
        <v>-0.33647223662121273</v>
      </c>
    </row>
    <row r="64" spans="1:19" ht="12.75">
      <c r="A64" s="11">
        <v>8</v>
      </c>
      <c r="B64" s="16">
        <v>38</v>
      </c>
      <c r="C64" s="16"/>
      <c r="D64" s="16"/>
      <c r="E64" s="16">
        <v>7</v>
      </c>
      <c r="F64" s="16">
        <v>5</v>
      </c>
      <c r="G64" s="8">
        <f t="shared" si="11"/>
        <v>12</v>
      </c>
      <c r="H64" s="8"/>
      <c r="I64" s="8">
        <f t="shared" si="12"/>
        <v>0</v>
      </c>
      <c r="J64" s="8">
        <f t="shared" si="13"/>
        <v>0</v>
      </c>
      <c r="K64" s="8">
        <f t="shared" si="14"/>
        <v>266</v>
      </c>
      <c r="L64" s="8">
        <f t="shared" si="15"/>
        <v>190</v>
      </c>
      <c r="M64" s="8">
        <v>38</v>
      </c>
      <c r="N64" s="12">
        <f t="shared" si="16"/>
        <v>1</v>
      </c>
      <c r="O64" s="12">
        <f t="shared" si="17"/>
        <v>1</v>
      </c>
      <c r="P64" s="12">
        <f t="shared" si="18"/>
        <v>0.4166666666666667</v>
      </c>
      <c r="Q64" s="8"/>
      <c r="R64" s="8"/>
      <c r="S64" s="8">
        <f t="shared" si="21"/>
        <v>-0.33647223662121273</v>
      </c>
    </row>
    <row r="65" spans="1:19" ht="12.75">
      <c r="A65" s="11"/>
      <c r="B65" s="17">
        <v>39</v>
      </c>
      <c r="C65" s="17"/>
      <c r="D65" s="17"/>
      <c r="E65" s="17">
        <v>6</v>
      </c>
      <c r="F65" s="17">
        <v>6</v>
      </c>
      <c r="G65" s="8">
        <f t="shared" si="11"/>
        <v>12</v>
      </c>
      <c r="H65" s="8"/>
      <c r="I65" s="8">
        <f t="shared" si="12"/>
        <v>0</v>
      </c>
      <c r="J65" s="8">
        <f t="shared" si="13"/>
        <v>0</v>
      </c>
      <c r="K65" s="8">
        <f t="shared" si="14"/>
        <v>234</v>
      </c>
      <c r="L65" s="8">
        <f t="shared" si="15"/>
        <v>234</v>
      </c>
      <c r="M65" s="13">
        <v>39</v>
      </c>
      <c r="N65" s="12">
        <f t="shared" si="16"/>
        <v>1</v>
      </c>
      <c r="O65" s="12">
        <f t="shared" si="17"/>
        <v>1</v>
      </c>
      <c r="P65" s="12">
        <f t="shared" si="18"/>
        <v>0.5</v>
      </c>
      <c r="Q65" s="8"/>
      <c r="R65" s="8"/>
      <c r="S65" s="13">
        <f t="shared" si="21"/>
        <v>0</v>
      </c>
    </row>
    <row r="66" spans="1:19" ht="12.75">
      <c r="A66" s="11"/>
      <c r="B66" s="16">
        <v>40</v>
      </c>
      <c r="C66" s="16"/>
      <c r="D66" s="16"/>
      <c r="E66" s="16">
        <v>4</v>
      </c>
      <c r="F66" s="16">
        <v>8</v>
      </c>
      <c r="G66" s="8">
        <f t="shared" si="11"/>
        <v>12</v>
      </c>
      <c r="H66" s="8"/>
      <c r="I66" s="8">
        <f t="shared" si="12"/>
        <v>0</v>
      </c>
      <c r="J66" s="8">
        <f t="shared" si="13"/>
        <v>0</v>
      </c>
      <c r="K66" s="8">
        <f t="shared" si="14"/>
        <v>160</v>
      </c>
      <c r="L66" s="8">
        <f t="shared" si="15"/>
        <v>320</v>
      </c>
      <c r="M66" s="8">
        <v>40</v>
      </c>
      <c r="N66" s="12">
        <f t="shared" si="16"/>
        <v>1</v>
      </c>
      <c r="O66" s="12">
        <f t="shared" si="17"/>
        <v>1</v>
      </c>
      <c r="P66" s="12">
        <f t="shared" si="18"/>
        <v>0.6666666666666666</v>
      </c>
      <c r="Q66" s="8"/>
      <c r="R66" s="8"/>
      <c r="S66" s="8">
        <f t="shared" si="21"/>
        <v>0.6931471805599451</v>
      </c>
    </row>
    <row r="67" spans="1:19" ht="12.75">
      <c r="A67" s="8"/>
      <c r="B67" s="8" t="s">
        <v>5</v>
      </c>
      <c r="C67" s="8">
        <f>SUM(C43:C66)</f>
        <v>46</v>
      </c>
      <c r="D67" s="8">
        <f>SUM(D43:D66)</f>
        <v>102</v>
      </c>
      <c r="E67" s="8">
        <f>SUM(E43:E66)</f>
        <v>103</v>
      </c>
      <c r="F67" s="8">
        <f>SUM(F43:F66)</f>
        <v>37</v>
      </c>
      <c r="G67" s="8">
        <f>SUM(G43:G66)</f>
        <v>288</v>
      </c>
      <c r="H67" s="8"/>
      <c r="I67" s="8">
        <f>SUM(I43:I66)</f>
        <v>892</v>
      </c>
      <c r="J67" s="8">
        <f>SUM(J43:J66)</f>
        <v>2524</v>
      </c>
      <c r="K67" s="8">
        <f>SUM(K43:K66)</f>
        <v>3416</v>
      </c>
      <c r="L67" s="8">
        <f>SUM(L43:L66)</f>
        <v>1376</v>
      </c>
      <c r="M67" s="8"/>
      <c r="N67" s="12"/>
      <c r="O67" s="12"/>
      <c r="P67" s="12"/>
      <c r="Q67" s="8"/>
      <c r="R67" s="8"/>
      <c r="S67" s="8"/>
    </row>
    <row r="68" spans="8:12" ht="12.75">
      <c r="H68" s="8"/>
      <c r="I68" s="8"/>
      <c r="J68" s="8"/>
      <c r="K68" s="8"/>
      <c r="L68" s="8"/>
    </row>
    <row r="69" spans="8:12" ht="12.75">
      <c r="H69" s="8" t="s">
        <v>7</v>
      </c>
      <c r="I69" s="12">
        <f>I67/C67</f>
        <v>19.391304347826086</v>
      </c>
      <c r="J69" s="12">
        <f>J67/D67</f>
        <v>24.745098039215687</v>
      </c>
      <c r="K69" s="12">
        <f>K67/E67</f>
        <v>33.16504854368932</v>
      </c>
      <c r="L69" s="12">
        <f>L67/F67</f>
        <v>37.189189189189186</v>
      </c>
    </row>
    <row r="70" spans="8:12" ht="12.75">
      <c r="H70" s="8" t="s">
        <v>23</v>
      </c>
      <c r="I70" s="8"/>
      <c r="J70" s="12">
        <f>0.5*(I69+J69)</f>
        <v>22.068201193520885</v>
      </c>
      <c r="K70" s="12">
        <f>0.5*(J69+K69)</f>
        <v>28.955073291452507</v>
      </c>
      <c r="L70" s="12">
        <f>0.5*(K69+L69)</f>
        <v>35.17711886643926</v>
      </c>
    </row>
  </sheetData>
  <mergeCells count="17">
    <mergeCell ref="A60:A63"/>
    <mergeCell ref="A54:A56"/>
    <mergeCell ref="A57:A59"/>
    <mergeCell ref="A64:A66"/>
    <mergeCell ref="A43:A46"/>
    <mergeCell ref="A47:A49"/>
    <mergeCell ref="A50:A53"/>
    <mergeCell ref="A31:A33"/>
    <mergeCell ref="A22:A24"/>
    <mergeCell ref="A4:A6"/>
    <mergeCell ref="A7:A9"/>
    <mergeCell ref="A10:A12"/>
    <mergeCell ref="A13:A15"/>
    <mergeCell ref="A25:A27"/>
    <mergeCell ref="A28:A30"/>
    <mergeCell ref="A16:A18"/>
    <mergeCell ref="A19:A21"/>
  </mergeCells>
  <printOptions/>
  <pageMargins left="0.5" right="0.5" top="1" bottom="1" header="0.5" footer="0.5"/>
  <pageSetup horizontalDpi="600" verticalDpi="600" orientation="portrait" r:id="rId1"/>
  <headerFooter alignWithMargins="0">
    <oddHeader>&amp;CSample BoW Data Summary and Analyses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3" sqref="B3:B8"/>
    </sheetView>
  </sheetViews>
  <sheetFormatPr defaultColWidth="9.140625" defaultRowHeight="12.75"/>
  <cols>
    <col min="2" max="2" width="12.7109375" style="0" customWidth="1"/>
    <col min="3" max="3" width="13.421875" style="0" customWidth="1"/>
    <col min="4" max="4" width="12.00390625" style="0" customWidth="1"/>
    <col min="6" max="6" width="12.140625" style="0" customWidth="1"/>
    <col min="7" max="7" width="12.28125" style="0" customWidth="1"/>
    <col min="8" max="8" width="13.140625" style="0" customWidth="1"/>
    <col min="9" max="9" width="13.00390625" style="0" customWidth="1"/>
  </cols>
  <sheetData>
    <row r="1" ht="12.75">
      <c r="A1" t="s">
        <v>31</v>
      </c>
    </row>
    <row r="4" ht="13.5" thickBot="1"/>
    <row r="5" spans="1:6" ht="12.75">
      <c r="A5" s="7"/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6" ht="12.75">
      <c r="A6" s="5"/>
      <c r="B6" s="5">
        <v>1</v>
      </c>
      <c r="C6" s="5">
        <v>9.54519357733296</v>
      </c>
      <c r="D6" s="5">
        <v>9.54519357733296</v>
      </c>
      <c r="E6" s="5">
        <v>48.83165304077302</v>
      </c>
      <c r="F6" s="5">
        <v>0.0004274548731546684</v>
      </c>
    </row>
    <row r="7" spans="1:6" ht="12.75">
      <c r="A7" s="5"/>
      <c r="B7" s="5">
        <v>6</v>
      </c>
      <c r="C7" s="5">
        <v>1.1728286448992007</v>
      </c>
      <c r="D7" s="5">
        <v>0.19547144081653345</v>
      </c>
      <c r="E7" s="5"/>
      <c r="F7" s="5"/>
    </row>
    <row r="8" spans="1:6" ht="13.5" thickBot="1">
      <c r="A8" s="6"/>
      <c r="B8" s="6">
        <v>7</v>
      </c>
      <c r="C8" s="6">
        <v>10.718022222232161</v>
      </c>
      <c r="D8" s="6"/>
      <c r="E8" s="6"/>
      <c r="F8" s="6"/>
    </row>
    <row r="9" ht="13.5" thickBot="1"/>
    <row r="10" spans="1:9" ht="12.75">
      <c r="A10" s="7"/>
      <c r="B10" s="7" t="s">
        <v>13</v>
      </c>
      <c r="C10" s="7" t="s">
        <v>14</v>
      </c>
      <c r="D10" s="7" t="s">
        <v>15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20</v>
      </c>
    </row>
    <row r="11" spans="1:9" ht="12.75">
      <c r="A11" s="5"/>
      <c r="B11" s="5">
        <v>-8.352555315337842</v>
      </c>
      <c r="C11" s="5">
        <v>1.2118899752374326</v>
      </c>
      <c r="D11" s="5">
        <v>-6.892172957946463</v>
      </c>
      <c r="E11" s="5">
        <v>0.0004606390444242682</v>
      </c>
      <c r="F11" s="5">
        <v>-11.31794542664896</v>
      </c>
      <c r="G11" s="5">
        <v>-5.387165204026724</v>
      </c>
      <c r="H11" s="5">
        <v>-11.31794542664896</v>
      </c>
      <c r="I11" s="5">
        <v>-5.387165204026724</v>
      </c>
    </row>
    <row r="12" spans="1:9" ht="13.5" thickBot="1">
      <c r="A12" s="6" t="s">
        <v>21</v>
      </c>
      <c r="B12" s="6">
        <v>0.4147113090595143</v>
      </c>
      <c r="C12" s="6">
        <v>0.059346507417372525</v>
      </c>
      <c r="D12" s="6">
        <v>6.987964871174807</v>
      </c>
      <c r="E12" s="6">
        <v>0.0004274548731546652</v>
      </c>
      <c r="F12" s="6">
        <v>0.2694955305381601</v>
      </c>
      <c r="G12" s="6">
        <v>0.5599270875808685</v>
      </c>
      <c r="H12" s="6">
        <v>0.2694955305381601</v>
      </c>
      <c r="I12" s="6">
        <v>0.5599270875808685</v>
      </c>
    </row>
    <row r="14" spans="1:2" ht="12.75">
      <c r="A14" t="s">
        <v>22</v>
      </c>
      <c r="B14">
        <f>-1*B11/B12</f>
        <v>20.140649972338192</v>
      </c>
    </row>
    <row r="18" ht="12.75">
      <c r="A18" t="s">
        <v>32</v>
      </c>
    </row>
    <row r="21" ht="13.5" thickBot="1"/>
    <row r="22" spans="1:6" ht="12.75">
      <c r="A22" s="7"/>
      <c r="B22" s="7" t="s">
        <v>8</v>
      </c>
      <c r="C22" s="7" t="s">
        <v>9</v>
      </c>
      <c r="D22" s="7" t="s">
        <v>10</v>
      </c>
      <c r="E22" s="7" t="s">
        <v>11</v>
      </c>
      <c r="F22" s="7" t="s">
        <v>12</v>
      </c>
    </row>
    <row r="23" spans="1:6" ht="12.75">
      <c r="A23" s="5"/>
      <c r="B23" s="5">
        <v>1</v>
      </c>
      <c r="C23" s="5">
        <v>3.900737811907334</v>
      </c>
      <c r="D23" s="5">
        <v>3.900737811907334</v>
      </c>
      <c r="E23" s="5">
        <v>62.08437165774027</v>
      </c>
      <c r="F23" s="5">
        <v>0.0005292676617724888</v>
      </c>
    </row>
    <row r="24" spans="1:6" ht="12.75">
      <c r="A24" s="5"/>
      <c r="B24" s="5">
        <v>5</v>
      </c>
      <c r="C24" s="5">
        <v>0.31414812679520904</v>
      </c>
      <c r="D24" s="5">
        <v>0.06282962535904181</v>
      </c>
      <c r="E24" s="5"/>
      <c r="F24" s="5"/>
    </row>
    <row r="25" spans="1:6" ht="13.5" thickBot="1">
      <c r="A25" s="6"/>
      <c r="B25" s="6">
        <v>6</v>
      </c>
      <c r="C25" s="6">
        <v>4.214885938702543</v>
      </c>
      <c r="D25" s="6"/>
      <c r="E25" s="6"/>
      <c r="F25" s="6"/>
    </row>
    <row r="26" ht="13.5" thickBot="1"/>
    <row r="27" spans="1:9" ht="12.75">
      <c r="A27" s="7"/>
      <c r="B27" s="7" t="s">
        <v>13</v>
      </c>
      <c r="C27" s="7" t="s">
        <v>14</v>
      </c>
      <c r="D27" s="7" t="s">
        <v>15</v>
      </c>
      <c r="E27" s="7" t="s">
        <v>16</v>
      </c>
      <c r="F27" s="7" t="s">
        <v>17</v>
      </c>
      <c r="G27" s="7" t="s">
        <v>18</v>
      </c>
      <c r="H27" s="7" t="s">
        <v>19</v>
      </c>
      <c r="I27" s="7" t="s">
        <v>20</v>
      </c>
    </row>
    <row r="28" spans="1:9" ht="12.75">
      <c r="A28" s="5" t="s">
        <v>35</v>
      </c>
      <c r="B28" s="5">
        <v>-7.70468211399099</v>
      </c>
      <c r="C28" s="5">
        <v>0.9521248538523264</v>
      </c>
      <c r="D28" s="5">
        <v>-8.092092211244786</v>
      </c>
      <c r="E28" s="5">
        <v>0.00046713412620370663</v>
      </c>
      <c r="F28" s="5">
        <v>-10.152192969218962</v>
      </c>
      <c r="G28" s="5">
        <v>-5.257171258763018</v>
      </c>
      <c r="H28" s="5">
        <v>-10.152192969218962</v>
      </c>
      <c r="I28" s="5">
        <v>-5.257171258763018</v>
      </c>
    </row>
    <row r="29" spans="1:9" ht="13.5" thickBot="1">
      <c r="A29" s="6" t="s">
        <v>0</v>
      </c>
      <c r="B29" s="6">
        <v>0.37324531438582775</v>
      </c>
      <c r="C29" s="6">
        <v>0.04736998196531577</v>
      </c>
      <c r="D29" s="6">
        <v>7.879363658173174</v>
      </c>
      <c r="E29" s="6">
        <v>0.0005292676617724914</v>
      </c>
      <c r="F29" s="6">
        <v>0.2514770981661033</v>
      </c>
      <c r="G29" s="6">
        <v>0.4950135306055522</v>
      </c>
      <c r="H29" s="6">
        <v>0.2514770981661033</v>
      </c>
      <c r="I29" s="6">
        <v>0.4950135306055522</v>
      </c>
    </row>
    <row r="32" spans="1:2" ht="12.75">
      <c r="A32" t="s">
        <v>22</v>
      </c>
      <c r="B32">
        <f>-1*B28/B29</f>
        <v>20.642408134899117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A8"/>
    </sheetView>
  </sheetViews>
  <sheetFormatPr defaultColWidth="9.140625" defaultRowHeight="12.75"/>
  <cols>
    <col min="2" max="2" width="13.28125" style="0" customWidth="1"/>
    <col min="3" max="3" width="13.8515625" style="0" customWidth="1"/>
    <col min="6" max="6" width="10.57421875" style="0" customWidth="1"/>
    <col min="7" max="7" width="11.140625" style="0" customWidth="1"/>
    <col min="8" max="8" width="11.57421875" style="0" customWidth="1"/>
    <col min="9" max="9" width="11.8515625" style="0" customWidth="1"/>
  </cols>
  <sheetData>
    <row r="1" ht="12.75">
      <c r="A1" t="s">
        <v>31</v>
      </c>
    </row>
    <row r="4" ht="13.5" thickBot="1"/>
    <row r="5" spans="1:6" ht="12.75">
      <c r="A5" s="7"/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6" ht="12.75">
      <c r="A6" s="5"/>
      <c r="B6" s="5">
        <v>1</v>
      </c>
      <c r="C6" s="5">
        <v>21.559015930419402</v>
      </c>
      <c r="D6" s="5">
        <v>21.559015930419402</v>
      </c>
      <c r="E6" s="5">
        <v>306.7361420695405</v>
      </c>
      <c r="F6" s="5">
        <v>1.1531759028594596E-07</v>
      </c>
    </row>
    <row r="7" spans="1:6" ht="12.75">
      <c r="A7" s="5"/>
      <c r="B7" s="5">
        <v>8</v>
      </c>
      <c r="C7" s="5">
        <v>0.5622817261757627</v>
      </c>
      <c r="D7" s="5">
        <v>0.07028521577197033</v>
      </c>
      <c r="E7" s="5"/>
      <c r="F7" s="5"/>
    </row>
    <row r="8" spans="1:6" ht="13.5" thickBot="1">
      <c r="A8" s="6"/>
      <c r="B8" s="6">
        <v>9</v>
      </c>
      <c r="C8" s="6">
        <v>22.121297656595164</v>
      </c>
      <c r="D8" s="6"/>
      <c r="E8" s="6"/>
      <c r="F8" s="6"/>
    </row>
    <row r="9" ht="13.5" thickBot="1"/>
    <row r="10" spans="1:9" ht="12.75">
      <c r="A10" s="7"/>
      <c r="B10" s="7" t="s">
        <v>13</v>
      </c>
      <c r="C10" s="7" t="s">
        <v>14</v>
      </c>
      <c r="D10" s="7" t="s">
        <v>15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20</v>
      </c>
    </row>
    <row r="11" spans="1:9" ht="12.75">
      <c r="A11" s="5"/>
      <c r="B11" s="5">
        <v>-12.867100706450438</v>
      </c>
      <c r="C11" s="5">
        <v>0.7323415310346393</v>
      </c>
      <c r="D11" s="5">
        <v>-17.569808840790476</v>
      </c>
      <c r="E11" s="5">
        <v>1.1247908721532059E-07</v>
      </c>
      <c r="F11" s="5">
        <v>-14.55588439750022</v>
      </c>
      <c r="G11" s="5">
        <v>-11.178317015400657</v>
      </c>
      <c r="H11" s="5">
        <v>-14.55588439750022</v>
      </c>
      <c r="I11" s="5">
        <v>-11.178317015400657</v>
      </c>
    </row>
    <row r="12" spans="1:9" ht="13.5" thickBot="1">
      <c r="A12" s="6" t="s">
        <v>21</v>
      </c>
      <c r="B12" s="6">
        <v>0.4518377450213085</v>
      </c>
      <c r="C12" s="6">
        <v>0.025798831268302146</v>
      </c>
      <c r="D12" s="6">
        <v>17.513884265620245</v>
      </c>
      <c r="E12" s="6">
        <v>1.1531759028594616E-07</v>
      </c>
      <c r="F12" s="6">
        <v>0.392345494960738</v>
      </c>
      <c r="G12" s="6">
        <v>0.511329995081879</v>
      </c>
      <c r="H12" s="6">
        <v>0.392345494960738</v>
      </c>
      <c r="I12" s="6">
        <v>0.511329995081879</v>
      </c>
    </row>
    <row r="14" spans="1:2" ht="12.75">
      <c r="A14" t="s">
        <v>22</v>
      </c>
      <c r="B14">
        <f>-1*B11/B12</f>
        <v>28.47725947694704</v>
      </c>
    </row>
    <row r="20" ht="12.75">
      <c r="A20" t="s">
        <v>32</v>
      </c>
    </row>
    <row r="23" ht="13.5" thickBot="1"/>
    <row r="24" spans="1:6" ht="12.75">
      <c r="A24" s="7"/>
      <c r="B24" s="7" t="s">
        <v>8</v>
      </c>
      <c r="C24" s="7" t="s">
        <v>9</v>
      </c>
      <c r="D24" s="7" t="s">
        <v>10</v>
      </c>
      <c r="E24" s="7" t="s">
        <v>11</v>
      </c>
      <c r="F24" s="7" t="s">
        <v>12</v>
      </c>
    </row>
    <row r="25" spans="1:6" ht="12.75">
      <c r="A25" s="5"/>
      <c r="B25" s="5">
        <v>1</v>
      </c>
      <c r="C25" s="5">
        <v>15.952350166603281</v>
      </c>
      <c r="D25" s="5">
        <v>15.952350166603281</v>
      </c>
      <c r="E25" s="5">
        <v>135.5543397682863</v>
      </c>
      <c r="F25" s="5">
        <v>2.6981790137840534E-06</v>
      </c>
    </row>
    <row r="26" spans="1:6" ht="12.75">
      <c r="A26" s="5"/>
      <c r="B26" s="5">
        <v>8</v>
      </c>
      <c r="C26" s="5">
        <v>0.941458617636109</v>
      </c>
      <c r="D26" s="5">
        <v>0.11768232720451363</v>
      </c>
      <c r="E26" s="5"/>
      <c r="F26" s="5"/>
    </row>
    <row r="27" spans="1:6" ht="13.5" thickBot="1">
      <c r="A27" s="6"/>
      <c r="B27" s="6">
        <v>9</v>
      </c>
      <c r="C27" s="6">
        <v>16.89380878423939</v>
      </c>
      <c r="D27" s="6"/>
      <c r="E27" s="6"/>
      <c r="F27" s="6"/>
    </row>
    <row r="28" ht="13.5" thickBot="1"/>
    <row r="29" spans="1:9" ht="12.75">
      <c r="A29" s="7"/>
      <c r="B29" s="7" t="s">
        <v>13</v>
      </c>
      <c r="C29" s="7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7" t="s">
        <v>19</v>
      </c>
      <c r="I29" s="7" t="s">
        <v>20</v>
      </c>
    </row>
    <row r="30" spans="1:9" ht="12.75">
      <c r="A30" s="5" t="s">
        <v>35</v>
      </c>
      <c r="B30" s="5">
        <v>-12.639513346498898</v>
      </c>
      <c r="C30" s="5">
        <v>1.0818522246664748</v>
      </c>
      <c r="D30" s="5">
        <v>-11.68321611613411</v>
      </c>
      <c r="E30" s="5">
        <v>2.6280155798996264E-06</v>
      </c>
      <c r="F30" s="5">
        <v>-15.134270663568563</v>
      </c>
      <c r="G30" s="5">
        <v>-10.144756029429233</v>
      </c>
      <c r="H30" s="5">
        <v>-15.134270663568563</v>
      </c>
      <c r="I30" s="5">
        <v>-10.144756029429233</v>
      </c>
    </row>
    <row r="31" spans="1:9" ht="13.5" thickBot="1">
      <c r="A31" s="6" t="s">
        <v>0</v>
      </c>
      <c r="B31" s="6">
        <v>0.43972925784083594</v>
      </c>
      <c r="C31" s="6">
        <v>0.037768405459640504</v>
      </c>
      <c r="D31" s="6">
        <v>11.642780585765864</v>
      </c>
      <c r="E31" s="6">
        <v>2.6981790137840313E-06</v>
      </c>
      <c r="F31" s="6">
        <v>0.3526351023488138</v>
      </c>
      <c r="G31" s="6">
        <v>0.5268234133328581</v>
      </c>
      <c r="H31" s="6">
        <v>0.3526351023488138</v>
      </c>
      <c r="I31" s="6">
        <v>0.5268234133328581</v>
      </c>
    </row>
    <row r="34" spans="1:2" ht="12.75">
      <c r="A34" t="s">
        <v>22</v>
      </c>
      <c r="B34">
        <f>-1*B30/B31</f>
        <v>28.743853453285308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3" sqref="B3:B8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12.7109375" style="0" customWidth="1"/>
    <col min="6" max="6" width="13.421875" style="0" customWidth="1"/>
    <col min="7" max="7" width="11.57421875" style="0" customWidth="1"/>
    <col min="8" max="8" width="11.8515625" style="0" customWidth="1"/>
    <col min="9" max="9" width="12.140625" style="0" customWidth="1"/>
  </cols>
  <sheetData>
    <row r="1" ht="12.75">
      <c r="A1" t="s">
        <v>33</v>
      </c>
    </row>
    <row r="4" ht="13.5" thickBot="1"/>
    <row r="5" spans="1:6" ht="12.75">
      <c r="A5" s="7"/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6" ht="12.75">
      <c r="A6" s="5"/>
      <c r="B6" s="5">
        <v>1</v>
      </c>
      <c r="C6" s="5">
        <v>31.425635473782588</v>
      </c>
      <c r="D6" s="5">
        <v>31.425635473782588</v>
      </c>
      <c r="E6" s="5">
        <v>368.2038035317049</v>
      </c>
      <c r="F6" s="5">
        <v>3.2159670687894356E-09</v>
      </c>
    </row>
    <row r="7" spans="1:6" ht="12.75">
      <c r="A7" s="5"/>
      <c r="B7" s="5">
        <v>10</v>
      </c>
      <c r="C7" s="5">
        <v>0.8534848139089529</v>
      </c>
      <c r="D7" s="5">
        <v>0.08534848139089529</v>
      </c>
      <c r="E7" s="5"/>
      <c r="F7" s="5"/>
    </row>
    <row r="8" spans="1:6" ht="13.5" thickBot="1">
      <c r="A8" s="6"/>
      <c r="B8" s="6">
        <v>11</v>
      </c>
      <c r="C8" s="6">
        <v>32.27912028769154</v>
      </c>
      <c r="D8" s="6"/>
      <c r="E8" s="6"/>
      <c r="F8" s="6"/>
    </row>
    <row r="9" ht="13.5" thickBot="1"/>
    <row r="10" spans="1:9" ht="12.75">
      <c r="A10" s="7"/>
      <c r="B10" s="7" t="s">
        <v>13</v>
      </c>
      <c r="C10" s="7" t="s">
        <v>14</v>
      </c>
      <c r="D10" s="7" t="s">
        <v>15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20</v>
      </c>
    </row>
    <row r="11" spans="1:9" ht="12.75">
      <c r="A11" s="5"/>
      <c r="B11" s="5">
        <v>-14.781973174665955</v>
      </c>
      <c r="C11" s="5">
        <v>0.7618108955908959</v>
      </c>
      <c r="D11" s="5">
        <v>-19.403730322339865</v>
      </c>
      <c r="E11" s="5">
        <v>2.884441414875181E-09</v>
      </c>
      <c r="F11" s="5">
        <v>-16.479393922731944</v>
      </c>
      <c r="G11" s="5">
        <v>-13.084552426599966</v>
      </c>
      <c r="H11" s="5">
        <v>-16.479393922731944</v>
      </c>
      <c r="I11" s="5">
        <v>-13.084552426599966</v>
      </c>
    </row>
    <row r="12" spans="1:9" ht="13.5" thickBot="1">
      <c r="A12" s="6" t="s">
        <v>21</v>
      </c>
      <c r="B12" s="6">
        <v>0.39089496784365035</v>
      </c>
      <c r="C12" s="6">
        <v>0.020371168656595738</v>
      </c>
      <c r="D12" s="6">
        <v>19.188637354739445</v>
      </c>
      <c r="E12" s="6">
        <v>3.2159670687895763E-09</v>
      </c>
      <c r="F12" s="6">
        <v>0.34550516764495864</v>
      </c>
      <c r="G12" s="6">
        <v>0.43628476804234206</v>
      </c>
      <c r="H12" s="6">
        <v>0.34550516764495864</v>
      </c>
      <c r="I12" s="6">
        <v>0.43628476804234206</v>
      </c>
    </row>
    <row r="14" spans="1:2" ht="12.75">
      <c r="A14" t="s">
        <v>22</v>
      </c>
      <c r="B14">
        <f>-1*B11/B12</f>
        <v>37.815716217094995</v>
      </c>
    </row>
    <row r="20" ht="12.75">
      <c r="A20" t="s">
        <v>34</v>
      </c>
    </row>
    <row r="23" ht="13.5" thickBot="1"/>
    <row r="24" spans="1:6" ht="12.75">
      <c r="A24" s="7"/>
      <c r="B24" s="7" t="s">
        <v>8</v>
      </c>
      <c r="C24" s="7" t="s">
        <v>9</v>
      </c>
      <c r="D24" s="7" t="s">
        <v>10</v>
      </c>
      <c r="E24" s="7" t="s">
        <v>11</v>
      </c>
      <c r="F24" s="7" t="s">
        <v>12</v>
      </c>
    </row>
    <row r="25" spans="1:6" ht="12.75">
      <c r="A25" s="5"/>
      <c r="B25" s="5">
        <v>1</v>
      </c>
      <c r="C25" s="5">
        <v>5.015148100361175</v>
      </c>
      <c r="D25" s="5">
        <v>5.015148100361175</v>
      </c>
      <c r="E25" s="5">
        <v>113.17404031932045</v>
      </c>
      <c r="F25" s="5">
        <v>1.4207719452871456E-05</v>
      </c>
    </row>
    <row r="26" spans="1:6" ht="12.75">
      <c r="A26" s="5"/>
      <c r="B26" s="5">
        <v>7</v>
      </c>
      <c r="C26" s="5">
        <v>0.31019513488673356</v>
      </c>
      <c r="D26" s="5">
        <v>0.044313590698104796</v>
      </c>
      <c r="E26" s="5"/>
      <c r="F26" s="5"/>
    </row>
    <row r="27" spans="1:6" ht="13.5" thickBot="1">
      <c r="A27" s="6"/>
      <c r="B27" s="6">
        <v>8</v>
      </c>
      <c r="C27" s="6">
        <v>5.325343235247908</v>
      </c>
      <c r="D27" s="6"/>
      <c r="E27" s="6"/>
      <c r="F27" s="6"/>
    </row>
    <row r="28" ht="13.5" thickBot="1"/>
    <row r="29" spans="1:9" ht="12.75">
      <c r="A29" s="7"/>
      <c r="B29" s="7" t="s">
        <v>13</v>
      </c>
      <c r="C29" s="7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7" t="s">
        <v>19</v>
      </c>
      <c r="I29" s="7" t="s">
        <v>20</v>
      </c>
    </row>
    <row r="30" spans="1:9" ht="12.75">
      <c r="A30" s="5" t="s">
        <v>35</v>
      </c>
      <c r="B30" s="5">
        <v>-11.141354252127933</v>
      </c>
      <c r="C30" s="5">
        <v>0.9808655827272535</v>
      </c>
      <c r="D30" s="5">
        <v>-11.35869628654916</v>
      </c>
      <c r="E30" s="5">
        <v>9.184399318203063E-06</v>
      </c>
      <c r="F30" s="5">
        <v>-13.460731137353205</v>
      </c>
      <c r="G30" s="5">
        <v>-8.82197736690266</v>
      </c>
      <c r="H30" s="5">
        <v>-13.460731137353205</v>
      </c>
      <c r="I30" s="5">
        <v>-8.82197736690266</v>
      </c>
    </row>
    <row r="31" spans="1:9" ht="13.5" thickBot="1">
      <c r="A31" s="6" t="s">
        <v>0</v>
      </c>
      <c r="B31" s="6">
        <v>0.2891120918825264</v>
      </c>
      <c r="C31" s="6">
        <v>0.02717645755002719</v>
      </c>
      <c r="D31" s="6">
        <v>10.63832883113337</v>
      </c>
      <c r="E31" s="6">
        <v>1.420771945287017E-05</v>
      </c>
      <c r="F31" s="6">
        <v>0.22485002725938003</v>
      </c>
      <c r="G31" s="6">
        <v>0.3533741565056728</v>
      </c>
      <c r="H31" s="6">
        <v>0.22485002725938003</v>
      </c>
      <c r="I31" s="6">
        <v>0.3533741565056728</v>
      </c>
    </row>
    <row r="34" spans="1:2" ht="12.75">
      <c r="A34" t="s">
        <v>22</v>
      </c>
      <c r="B34">
        <f>-1*B30/B31</f>
        <v>38.53645200234291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2006-03-27T16:42:17Z</cp:lastPrinted>
  <dcterms:created xsi:type="dcterms:W3CDTF">2004-05-21T17:33:10Z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